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activeTab="0"/>
  </bookViews>
  <sheets>
    <sheet name="2007-08 Summary" sheetId="1" r:id="rId1"/>
    <sheet name="2007-08 Back-Up Data" sheetId="2" r:id="rId2"/>
  </sheets>
  <definedNames>
    <definedName name="_xlnm.Print_Titles" localSheetId="0">'2007-08 Summary'!$1:$4</definedName>
  </definedNames>
  <calcPr fullCalcOnLoad="1"/>
</workbook>
</file>

<file path=xl/sharedStrings.xml><?xml version="1.0" encoding="utf-8"?>
<sst xmlns="http://schemas.openxmlformats.org/spreadsheetml/2006/main" count="147" uniqueCount="93">
  <si>
    <t>Nassau</t>
  </si>
  <si>
    <t>Suffolk 1</t>
  </si>
  <si>
    <t>Suffolk 2</t>
  </si>
  <si>
    <t>Erie 1</t>
  </si>
  <si>
    <t>Westchester 2</t>
  </si>
  <si>
    <t>Monroe 1</t>
  </si>
  <si>
    <t>Dutchess</t>
  </si>
  <si>
    <t>Rockland</t>
  </si>
  <si>
    <t>Ulster</t>
  </si>
  <si>
    <t>Oswego</t>
  </si>
  <si>
    <t>Sullivan</t>
  </si>
  <si>
    <t>GENERAL</t>
  </si>
  <si>
    <t>ADMIN.</t>
  </si>
  <si>
    <t>CAPITAL</t>
  </si>
  <si>
    <t>ITINERANT</t>
  </si>
  <si>
    <t>EDUC</t>
  </si>
  <si>
    <t>INST</t>
  </si>
  <si>
    <t>SUPP</t>
  </si>
  <si>
    <t>OTHER</t>
  </si>
  <si>
    <t>TOTAL</t>
  </si>
  <si>
    <t>PROGRAM</t>
  </si>
  <si>
    <t>GRAND</t>
  </si>
  <si>
    <t>rent</t>
  </si>
  <si>
    <t>constr</t>
  </si>
  <si>
    <t>Albany</t>
  </si>
  <si>
    <t>Broome</t>
  </si>
  <si>
    <t>Cattaraugus</t>
  </si>
  <si>
    <t>Cayuga</t>
  </si>
  <si>
    <t>Clinton</t>
  </si>
  <si>
    <t>Erie 2</t>
  </si>
  <si>
    <t>Franklin</t>
  </si>
  <si>
    <t>Genesee</t>
  </si>
  <si>
    <t>Herkimer</t>
  </si>
  <si>
    <t>Madison</t>
  </si>
  <si>
    <t>Hamilton</t>
  </si>
  <si>
    <t>Jefferson</t>
  </si>
  <si>
    <t>Monroe 2</t>
  </si>
  <si>
    <t>Oneida</t>
  </si>
  <si>
    <t>Onondaga</t>
  </si>
  <si>
    <t>Ontario</t>
  </si>
  <si>
    <t>Orange</t>
  </si>
  <si>
    <t>Orleans</t>
  </si>
  <si>
    <t>Otsego</t>
  </si>
  <si>
    <t>Putnam</t>
  </si>
  <si>
    <t>Schuyler</t>
  </si>
  <si>
    <t>Tompkins</t>
  </si>
  <si>
    <t>St. Lawrence</t>
  </si>
  <si>
    <t>Washington</t>
  </si>
  <si>
    <t>BOCES</t>
  </si>
  <si>
    <t>Delaware</t>
  </si>
  <si>
    <t>BUDGET</t>
  </si>
  <si>
    <t>PER PUPIL</t>
  </si>
  <si>
    <t>% of TOTAL</t>
  </si>
  <si>
    <t>ADM &amp; CAP</t>
  </si>
  <si>
    <t>% of TOT</t>
  </si>
  <si>
    <t>TOT BUD</t>
  </si>
  <si>
    <t>*TOTAL*</t>
  </si>
  <si>
    <t>*AVERAGE*</t>
  </si>
  <si>
    <t>*MEDIAN*</t>
  </si>
  <si>
    <t>ADMINISTRATION</t>
  </si>
  <si>
    <t>AD BUDGET</t>
  </si>
  <si>
    <t>GEN ADM</t>
  </si>
  <si>
    <t>CP BUDGET</t>
  </si>
  <si>
    <t>% of BUDGET</t>
  </si>
  <si>
    <t>COMBINED</t>
  </si>
  <si>
    <t>EDUCATION</t>
  </si>
  <si>
    <t>SPECIAL</t>
  </si>
  <si>
    <t xml:space="preserve">Budget </t>
  </si>
  <si>
    <t>SP ED</t>
  </si>
  <si>
    <t>PER PUP</t>
  </si>
  <si>
    <t>ITIN</t>
  </si>
  <si>
    <t>SERVICES</t>
  </si>
  <si>
    <t>*MEDAIN*</t>
  </si>
  <si>
    <t>INSTRUCTION</t>
  </si>
  <si>
    <t>SUPPORT</t>
  </si>
  <si>
    <t>GEN INST</t>
  </si>
  <si>
    <t>INS SUPP</t>
  </si>
  <si>
    <t>Rensselaer</t>
  </si>
  <si>
    <t>ADMINISTRATION &amp;</t>
  </si>
  <si>
    <t>CAREER &amp; TECHNICAL</t>
  </si>
  <si>
    <t>C&amp;T ED</t>
  </si>
  <si>
    <t>INSTRUCTIONAL</t>
  </si>
  <si>
    <t>CTE</t>
  </si>
  <si>
    <t>DASNY</t>
  </si>
  <si>
    <t>2007-2008 BOCES Program &amp; Administrative/Capital Budgets Summary</t>
  </si>
  <si>
    <t>2007-2008 BOCES General Administration &amp; Capital Budgets</t>
  </si>
  <si>
    <t>2007-2008 CAREER &amp; TECH., Spec. Ed. and Itin. Ed. Budgets</t>
  </si>
  <si>
    <t>2007-2008 BOCES Gen. Inst., Inst Supp. and Other Prog. Budgets</t>
  </si>
  <si>
    <t xml:space="preserve"> </t>
  </si>
  <si>
    <t>PUPIL</t>
  </si>
  <si>
    <t>COUNT</t>
  </si>
  <si>
    <t>2007-08 BOCES BUDGETS</t>
  </si>
  <si>
    <t>BACK-UP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</si>
</sst>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&quot;$&quot;#,##0"/>
  </numFmts>
  <fonts count="7">
    <font>
      <sz val="10"/>
      <name val="Arial"/>
      <family val="0"/>
    </font>
    <font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u val="singleAccounting"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44" fontId="0" fillId="2" borderId="0" xfId="17" applyFont="1" applyFill="1" applyAlignment="1">
      <alignment horizontal="center"/>
    </xf>
    <xf numFmtId="10" fontId="0" fillId="2" borderId="0" xfId="21" applyNumberFormat="1" applyFont="1" applyFill="1" applyAlignment="1">
      <alignment horizontal="center"/>
    </xf>
    <xf numFmtId="44" fontId="0" fillId="2" borderId="0" xfId="17" applyFill="1" applyAlignment="1">
      <alignment/>
    </xf>
    <xf numFmtId="10" fontId="0" fillId="2" borderId="0" xfId="21" applyNumberFormat="1" applyFill="1" applyAlignment="1">
      <alignment/>
    </xf>
    <xf numFmtId="44" fontId="0" fillId="2" borderId="0" xfId="17" applyFill="1" applyAlignment="1">
      <alignment horizontal="center"/>
    </xf>
    <xf numFmtId="10" fontId="0" fillId="2" borderId="0" xfId="21" applyNumberFormat="1" applyFill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center"/>
    </xf>
    <xf numFmtId="171" fontId="0" fillId="0" borderId="0" xfId="15" applyNumberFormat="1" applyFont="1" applyAlignment="1">
      <alignment/>
    </xf>
    <xf numFmtId="168" fontId="0" fillId="0" borderId="0" xfId="17" applyNumberFormat="1" applyAlignment="1">
      <alignment/>
    </xf>
    <xf numFmtId="168" fontId="0" fillId="2" borderId="0" xfId="17" applyNumberFormat="1" applyFill="1" applyAlignment="1">
      <alignment/>
    </xf>
    <xf numFmtId="168" fontId="0" fillId="2" borderId="0" xfId="0" applyNumberFormat="1" applyFill="1" applyAlignment="1">
      <alignment/>
    </xf>
    <xf numFmtId="168" fontId="0" fillId="2" borderId="0" xfId="17" applyNumberFormat="1" applyFont="1" applyFill="1" applyAlignment="1">
      <alignment horizontal="center"/>
    </xf>
    <xf numFmtId="168" fontId="0" fillId="2" borderId="0" xfId="17" applyNumberFormat="1" applyFill="1" applyAlignment="1">
      <alignment horizontal="center"/>
    </xf>
    <xf numFmtId="171" fontId="0" fillId="0" borderId="0" xfId="0" applyNumberFormat="1" applyAlignment="1">
      <alignment/>
    </xf>
    <xf numFmtId="171" fontId="0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71" fontId="5" fillId="0" borderId="0" xfId="15" applyNumberFormat="1" applyFont="1" applyAlignment="1">
      <alignment horizontal="center"/>
    </xf>
    <xf numFmtId="171" fontId="5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17" applyNumberFormat="1" applyAlignment="1">
      <alignment/>
    </xf>
    <xf numFmtId="43" fontId="0" fillId="0" borderId="0" xfId="17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42" fontId="0" fillId="0" borderId="0" xfId="17" applyNumberForma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Y47"/>
  <sheetViews>
    <sheetView tabSelected="1" workbookViewId="0" topLeftCell="A1">
      <selection activeCell="J43" sqref="J43"/>
    </sheetView>
  </sheetViews>
  <sheetFormatPr defaultColWidth="9.140625" defaultRowHeight="12.75"/>
  <cols>
    <col min="3" max="3" width="13.140625" style="2" bestFit="1" customWidth="1"/>
    <col min="4" max="4" width="16.7109375" style="0" bestFit="1" customWidth="1"/>
    <col min="5" max="6" width="11.421875" style="0" bestFit="1" customWidth="1"/>
    <col min="7" max="7" width="18.421875" style="0" bestFit="1" customWidth="1"/>
    <col min="8" max="8" width="11.00390625" style="0" bestFit="1" customWidth="1"/>
    <col min="9" max="9" width="11.7109375" style="0" bestFit="1" customWidth="1"/>
    <col min="10" max="10" width="20.140625" style="0" bestFit="1" customWidth="1"/>
    <col min="11" max="11" width="11.421875" style="0" bestFit="1" customWidth="1"/>
    <col min="16" max="16" width="13.140625" style="2" bestFit="1" customWidth="1"/>
    <col min="17" max="17" width="15.7109375" style="3" customWidth="1"/>
    <col min="18" max="18" width="13.140625" style="3" bestFit="1" customWidth="1"/>
    <col min="19" max="19" width="11.28125" style="4" bestFit="1" customWidth="1"/>
    <col min="20" max="20" width="13.28125" style="19" customWidth="1"/>
    <col min="21" max="21" width="13.00390625" style="3" bestFit="1" customWidth="1"/>
    <col min="22" max="22" width="12.8515625" style="4" bestFit="1" customWidth="1"/>
    <col min="23" max="23" width="12.00390625" style="3" bestFit="1" customWidth="1"/>
    <col min="28" max="28" width="13.140625" style="2" bestFit="1" customWidth="1"/>
    <col min="29" max="29" width="20.7109375" style="19" customWidth="1"/>
    <col min="30" max="30" width="12.00390625" style="3" bestFit="1" customWidth="1"/>
    <col min="31" max="31" width="9.140625" style="4" customWidth="1"/>
    <col min="32" max="32" width="14.28125" style="19" customWidth="1"/>
    <col min="33" max="33" width="10.421875" style="3" bestFit="1" customWidth="1"/>
    <col min="34" max="34" width="9.140625" style="4" customWidth="1"/>
    <col min="35" max="35" width="13.28125" style="19" customWidth="1"/>
    <col min="36" max="36" width="11.8515625" style="3" bestFit="1" customWidth="1"/>
    <col min="37" max="37" width="9.140625" style="4" customWidth="1"/>
    <col min="42" max="42" width="13.140625" style="2" bestFit="1" customWidth="1"/>
    <col min="43" max="43" width="13.421875" style="19" customWidth="1"/>
    <col min="44" max="44" width="10.7109375" style="3" bestFit="1" customWidth="1"/>
    <col min="45" max="45" width="9.57421875" style="4" bestFit="1" customWidth="1"/>
    <col min="46" max="46" width="14.7109375" style="19" customWidth="1"/>
    <col min="47" max="47" width="10.7109375" style="3" bestFit="1" customWidth="1"/>
    <col min="48" max="48" width="9.7109375" style="4" bestFit="1" customWidth="1"/>
    <col min="49" max="49" width="13.28125" style="19" customWidth="1"/>
    <col min="50" max="50" width="10.7109375" style="3" bestFit="1" customWidth="1"/>
    <col min="51" max="51" width="8.7109375" style="4" bestFit="1" customWidth="1"/>
  </cols>
  <sheetData>
    <row r="1" spans="3:51" ht="15.75">
      <c r="C1" s="39" t="s">
        <v>84</v>
      </c>
      <c r="D1" s="39"/>
      <c r="E1" s="39"/>
      <c r="F1" s="39"/>
      <c r="G1" s="39"/>
      <c r="H1" s="39"/>
      <c r="I1" s="39"/>
      <c r="J1" s="39"/>
      <c r="K1" s="39"/>
      <c r="P1" s="39" t="s">
        <v>85</v>
      </c>
      <c r="Q1" s="39"/>
      <c r="R1" s="39"/>
      <c r="S1" s="39"/>
      <c r="T1" s="39"/>
      <c r="U1" s="39"/>
      <c r="V1" s="39"/>
      <c r="W1" s="39"/>
      <c r="AB1" s="39" t="s">
        <v>86</v>
      </c>
      <c r="AC1" s="39"/>
      <c r="AD1" s="39"/>
      <c r="AE1" s="39"/>
      <c r="AF1" s="39"/>
      <c r="AG1" s="39"/>
      <c r="AH1" s="39"/>
      <c r="AI1" s="39"/>
      <c r="AJ1" s="39"/>
      <c r="AK1" s="39"/>
      <c r="AP1" s="39" t="s">
        <v>87</v>
      </c>
      <c r="AQ1" s="39"/>
      <c r="AR1" s="39"/>
      <c r="AS1" s="39"/>
      <c r="AT1" s="39"/>
      <c r="AU1" s="39"/>
      <c r="AV1" s="39"/>
      <c r="AW1" s="39"/>
      <c r="AX1" s="39"/>
      <c r="AY1" s="39"/>
    </row>
    <row r="3" spans="3:51" ht="12.75">
      <c r="C3" s="6"/>
      <c r="D3" s="6" t="s">
        <v>19</v>
      </c>
      <c r="E3" s="6" t="s">
        <v>50</v>
      </c>
      <c r="F3" s="6" t="s">
        <v>20</v>
      </c>
      <c r="G3" s="6" t="s">
        <v>78</v>
      </c>
      <c r="H3" s="6" t="s">
        <v>50</v>
      </c>
      <c r="I3" s="6" t="s">
        <v>53</v>
      </c>
      <c r="J3" s="6" t="s">
        <v>19</v>
      </c>
      <c r="K3" s="6" t="s">
        <v>55</v>
      </c>
      <c r="P3" s="6"/>
      <c r="Q3" s="10" t="s">
        <v>11</v>
      </c>
      <c r="R3" s="10" t="s">
        <v>60</v>
      </c>
      <c r="S3" s="11" t="s">
        <v>61</v>
      </c>
      <c r="T3" s="20"/>
      <c r="U3" s="10" t="s">
        <v>62</v>
      </c>
      <c r="V3" s="11" t="s">
        <v>13</v>
      </c>
      <c r="W3" s="10" t="s">
        <v>64</v>
      </c>
      <c r="AB3" s="6"/>
      <c r="AC3" s="22" t="s">
        <v>79</v>
      </c>
      <c r="AD3" s="14" t="s">
        <v>67</v>
      </c>
      <c r="AE3" s="11" t="s">
        <v>80</v>
      </c>
      <c r="AF3" s="23" t="s">
        <v>66</v>
      </c>
      <c r="AG3" s="14" t="s">
        <v>50</v>
      </c>
      <c r="AH3" s="15" t="s">
        <v>68</v>
      </c>
      <c r="AI3" s="23" t="s">
        <v>14</v>
      </c>
      <c r="AJ3" s="14" t="s">
        <v>50</v>
      </c>
      <c r="AK3" s="15" t="s">
        <v>70</v>
      </c>
      <c r="AP3" s="6"/>
      <c r="AQ3" s="23" t="s">
        <v>11</v>
      </c>
      <c r="AR3" s="14" t="s">
        <v>50</v>
      </c>
      <c r="AS3" s="15" t="s">
        <v>75</v>
      </c>
      <c r="AT3" s="22" t="s">
        <v>81</v>
      </c>
      <c r="AU3" s="14" t="s">
        <v>50</v>
      </c>
      <c r="AV3" s="15" t="s">
        <v>76</v>
      </c>
      <c r="AW3" s="23" t="s">
        <v>18</v>
      </c>
      <c r="AX3" s="14" t="s">
        <v>50</v>
      </c>
      <c r="AY3" s="15" t="s">
        <v>18</v>
      </c>
    </row>
    <row r="4" spans="3:51" ht="12.75">
      <c r="C4" s="6" t="s">
        <v>48</v>
      </c>
      <c r="D4" s="6" t="s">
        <v>20</v>
      </c>
      <c r="E4" s="6" t="s">
        <v>51</v>
      </c>
      <c r="F4" s="6" t="s">
        <v>52</v>
      </c>
      <c r="G4" s="6" t="s">
        <v>13</v>
      </c>
      <c r="H4" s="6" t="s">
        <v>51</v>
      </c>
      <c r="I4" s="6" t="s">
        <v>54</v>
      </c>
      <c r="J4" s="6" t="s">
        <v>50</v>
      </c>
      <c r="K4" s="6" t="s">
        <v>69</v>
      </c>
      <c r="P4" s="6" t="s">
        <v>48</v>
      </c>
      <c r="Q4" s="10" t="s">
        <v>59</v>
      </c>
      <c r="R4" s="10" t="s">
        <v>51</v>
      </c>
      <c r="S4" s="11" t="s">
        <v>52</v>
      </c>
      <c r="T4" s="22" t="s">
        <v>13</v>
      </c>
      <c r="U4" s="10" t="s">
        <v>51</v>
      </c>
      <c r="V4" s="11" t="s">
        <v>63</v>
      </c>
      <c r="W4" s="10" t="s">
        <v>51</v>
      </c>
      <c r="AB4" s="6" t="s">
        <v>48</v>
      </c>
      <c r="AC4" s="23" t="s">
        <v>65</v>
      </c>
      <c r="AD4" s="14" t="s">
        <v>51</v>
      </c>
      <c r="AE4" s="11" t="s">
        <v>54</v>
      </c>
      <c r="AF4" s="23" t="s">
        <v>65</v>
      </c>
      <c r="AG4" s="14" t="s">
        <v>69</v>
      </c>
      <c r="AH4" s="15" t="s">
        <v>54</v>
      </c>
      <c r="AI4" s="23" t="s">
        <v>71</v>
      </c>
      <c r="AJ4" s="14" t="s">
        <v>51</v>
      </c>
      <c r="AK4" s="15" t="s">
        <v>54</v>
      </c>
      <c r="AP4" s="6" t="s">
        <v>48</v>
      </c>
      <c r="AQ4" s="23" t="s">
        <v>73</v>
      </c>
      <c r="AR4" s="14" t="s">
        <v>51</v>
      </c>
      <c r="AS4" s="15" t="s">
        <v>54</v>
      </c>
      <c r="AT4" s="23" t="s">
        <v>74</v>
      </c>
      <c r="AU4" s="14" t="s">
        <v>51</v>
      </c>
      <c r="AV4" s="15" t="s">
        <v>54</v>
      </c>
      <c r="AW4" s="23" t="s">
        <v>71</v>
      </c>
      <c r="AX4" s="14" t="s">
        <v>51</v>
      </c>
      <c r="AY4" s="15" t="s">
        <v>54</v>
      </c>
    </row>
    <row r="6" spans="3:51" ht="12.75">
      <c r="C6" s="2" t="str">
        <f>'2007-08 Back-Up Data'!A6</f>
        <v>Albany</v>
      </c>
      <c r="D6" s="19">
        <f>'2007-08 Back-Up Data'!K6</f>
        <v>79856911</v>
      </c>
      <c r="E6" s="3">
        <f>'2007-08 Back-Up Data'!K6/'2007-08 Back-Up Data'!B6</f>
        <v>1117.7709642652185</v>
      </c>
      <c r="F6" s="4">
        <f>'2007-08 Back-Up Data'!K6/'2007-08 Back-Up Data'!L6</f>
        <v>0.8990274535620455</v>
      </c>
      <c r="G6" s="19">
        <f>'2007-08 Back-Up Data'!C6+'2007-08 Back-Up Data'!D6</f>
        <v>8968976</v>
      </c>
      <c r="H6" s="3">
        <f>('2007-08 Back-Up Data'!C6+'2007-08 Back-Up Data'!D6)/'2007-08 Back-Up Data'!B6</f>
        <v>125.5403048584186</v>
      </c>
      <c r="I6" s="4">
        <f>('2007-08 Back-Up Data'!C6+'2007-08 Back-Up Data'!D6)/'2007-08 Back-Up Data'!L6</f>
        <v>0.10097254643795452</v>
      </c>
      <c r="J6" s="36">
        <f>'2007-08 Back-Up Data'!L6</f>
        <v>88825887</v>
      </c>
      <c r="K6" s="3">
        <f>'2007-08 Back-Up Data'!L6/'2007-08 Back-Up Data'!B6</f>
        <v>1243.311269123637</v>
      </c>
      <c r="P6" s="2" t="str">
        <f>'2007-08 Back-Up Data'!A6</f>
        <v>Albany</v>
      </c>
      <c r="Q6" s="19">
        <f>'2007-08 Back-Up Data'!C6</f>
        <v>6672952</v>
      </c>
      <c r="R6" s="3">
        <f>'2007-08 Back-Up Data'!C6/'2007-08 Back-Up Data'!B6</f>
        <v>93.402460702938</v>
      </c>
      <c r="S6" s="4">
        <f>'2007-08 Back-Up Data'!C6/'2007-08 Back-Up Data'!L6</f>
        <v>0.07512395569998642</v>
      </c>
      <c r="T6" s="19">
        <f>'2007-08 Back-Up Data'!D6</f>
        <v>2296024</v>
      </c>
      <c r="U6" s="3">
        <f>'2007-08 Back-Up Data'!D6/'2007-08 Back-Up Data'!B6</f>
        <v>32.13784415548059</v>
      </c>
      <c r="V6" s="4">
        <f>'2007-08 Back-Up Data'!D6/'2007-08 Back-Up Data'!L6</f>
        <v>0.025848590737968087</v>
      </c>
      <c r="W6" s="3">
        <f>SUM('2007-08 Back-Up Data'!C6+'2007-08 Back-Up Data'!D6)/'2007-08 Back-Up Data'!B6</f>
        <v>125.5403048584186</v>
      </c>
      <c r="AB6" s="2" t="str">
        <f>'2007-08 Back-Up Data'!A6</f>
        <v>Albany</v>
      </c>
      <c r="AC6" s="19">
        <f>'2007-08 Back-Up Data'!E6</f>
        <v>11713282</v>
      </c>
      <c r="AD6" s="3">
        <f>'2007-08 Back-Up Data'!E6/'2007-08 Back-Up Data'!B6</f>
        <v>163.95282952843525</v>
      </c>
      <c r="AE6" s="4">
        <f>'2007-08 Back-Up Data'!E6/'2007-08 Back-Up Data'!L6</f>
        <v>0.13186788666686775</v>
      </c>
      <c r="AF6" s="19">
        <f>'2007-08 Back-Up Data'!F6</f>
        <v>29924964</v>
      </c>
      <c r="AG6" s="3">
        <f>'2007-08 Back-Up Data'!F6/'2007-08 Back-Up Data'!B6</f>
        <v>418.8648852931708</v>
      </c>
      <c r="AH6" s="4">
        <f>'2007-08 Back-Up Data'!F6/'2007-08 Back-Up Data'!L6</f>
        <v>0.33689462622534805</v>
      </c>
      <c r="AI6" s="19">
        <f>'2007-08 Back-Up Data'!G6</f>
        <v>4418069</v>
      </c>
      <c r="AJ6" s="3">
        <f>'2007-08 Back-Up Data'!G6/'2007-08 Back-Up Data'!B6</f>
        <v>61.84047422420671</v>
      </c>
      <c r="AK6" s="4">
        <f>'2007-08 Back-Up Data'!G6/'2007-08 Back-Up Data'!L6</f>
        <v>0.04973852948971959</v>
      </c>
      <c r="AP6" s="2" t="str">
        <f>'2007-08 Back-Up Data'!A6</f>
        <v>Albany</v>
      </c>
      <c r="AQ6" s="19">
        <f>'2007-08 Back-Up Data'!H6</f>
        <v>6625508</v>
      </c>
      <c r="AR6" s="3">
        <f>'2007-08 Back-Up Data'!H6/'2007-08 Back-Up Data'!B6</f>
        <v>92.73837884747282</v>
      </c>
      <c r="AS6" s="4">
        <f>'2007-08 Back-Up Data'!H6/'2007-08 Back-Up Data'!L6</f>
        <v>0.07458983212855505</v>
      </c>
      <c r="AT6" s="19">
        <f>'2007-08 Back-Up Data'!I6</f>
        <v>5770652</v>
      </c>
      <c r="AU6" s="3">
        <f>'2007-08 Back-Up Data'!I6/'2007-08 Back-Up Data'!B6</f>
        <v>80.77281189199782</v>
      </c>
      <c r="AV6" s="4">
        <f>'2007-08 Back-Up Data'!I6/'2007-08 Back-Up Data'!L6</f>
        <v>0.06496588094864732</v>
      </c>
      <c r="AW6" s="19">
        <f>'2007-08 Back-Up Data'!J6</f>
        <v>21404436</v>
      </c>
      <c r="AX6" s="3">
        <f>'2007-08 Back-Up Data'!J6/'2007-08 Back-Up Data'!B6</f>
        <v>299.60158447993507</v>
      </c>
      <c r="AY6" s="4">
        <f>'2007-08 Back-Up Data'!J6/'2007-08 Back-Up Data'!L6</f>
        <v>0.24097069810290778</v>
      </c>
    </row>
    <row r="7" spans="3:51" ht="12.75">
      <c r="C7" s="2" t="str">
        <f>'2007-08 Back-Up Data'!A7</f>
        <v>Broome</v>
      </c>
      <c r="D7" s="32">
        <f>'2007-08 Back-Up Data'!K7</f>
        <v>63011718</v>
      </c>
      <c r="E7" s="33">
        <f>'2007-08 Back-Up Data'!K7/'2007-08 Back-Up Data'!B7</f>
        <v>1762.9107237780825</v>
      </c>
      <c r="F7" s="4">
        <f>'2007-08 Back-Up Data'!K7/'2007-08 Back-Up Data'!L7</f>
        <v>0.933312776622084</v>
      </c>
      <c r="G7" s="32">
        <f>'2007-08 Back-Up Data'!C7+'2007-08 Back-Up Data'!D7</f>
        <v>4502324</v>
      </c>
      <c r="H7" s="33">
        <f>('2007-08 Back-Up Data'!C7+'2007-08 Back-Up Data'!D7)/'2007-08 Back-Up Data'!B7</f>
        <v>125.96379710712587</v>
      </c>
      <c r="I7" s="4">
        <f>('2007-08 Back-Up Data'!C7+'2007-08 Back-Up Data'!D7)/'2007-08 Back-Up Data'!L7</f>
        <v>0.06668722337791597</v>
      </c>
      <c r="J7" s="32">
        <f>'2007-08 Back-Up Data'!L7</f>
        <v>67514042</v>
      </c>
      <c r="K7" s="33">
        <f>'2007-08 Back-Up Data'!L7/'2007-08 Back-Up Data'!B7</f>
        <v>1888.8745208852083</v>
      </c>
      <c r="P7" s="2" t="str">
        <f>'2007-08 Back-Up Data'!A7</f>
        <v>Broome</v>
      </c>
      <c r="Q7" s="32">
        <f>'2007-08 Back-Up Data'!C7</f>
        <v>2845874</v>
      </c>
      <c r="R7" s="33">
        <f>'2007-08 Back-Up Data'!C7/'2007-08 Back-Up Data'!B7</f>
        <v>79.62045715244943</v>
      </c>
      <c r="S7" s="4">
        <f>'2007-08 Back-Up Data'!C7/'2007-08 Back-Up Data'!L7</f>
        <v>0.042152327363246894</v>
      </c>
      <c r="T7" s="32">
        <f>'2007-08 Back-Up Data'!D7</f>
        <v>1656450</v>
      </c>
      <c r="U7" s="33">
        <f>'2007-08 Back-Up Data'!D7/'2007-08 Back-Up Data'!B7</f>
        <v>46.34333995467644</v>
      </c>
      <c r="V7" s="4">
        <f>'2007-08 Back-Up Data'!D7/'2007-08 Back-Up Data'!L7</f>
        <v>0.02453489601466907</v>
      </c>
      <c r="W7" s="33">
        <f>SUM('2007-08 Back-Up Data'!C7+'2007-08 Back-Up Data'!D7)/'2007-08 Back-Up Data'!B7</f>
        <v>125.96379710712587</v>
      </c>
      <c r="AB7" s="2" t="str">
        <f>'2007-08 Back-Up Data'!A7</f>
        <v>Broome</v>
      </c>
      <c r="AC7" s="32">
        <f>'2007-08 Back-Up Data'!E7</f>
        <v>7158452</v>
      </c>
      <c r="AD7" s="33">
        <f>'2007-08 Back-Up Data'!E7/'2007-08 Back-Up Data'!B7</f>
        <v>200.27563438995048</v>
      </c>
      <c r="AE7" s="4">
        <f>'2007-08 Back-Up Data'!E7/'2007-08 Back-Up Data'!L7</f>
        <v>0.10602908354975991</v>
      </c>
      <c r="AF7" s="32">
        <f>'2007-08 Back-Up Data'!F7</f>
        <v>14769538</v>
      </c>
      <c r="AG7" s="33">
        <f>'2007-08 Back-Up Data'!F7/'2007-08 Back-Up Data'!B7</f>
        <v>413.2148392692275</v>
      </c>
      <c r="AH7" s="4">
        <f>'2007-08 Back-Up Data'!F7/'2007-08 Back-Up Data'!L7</f>
        <v>0.21876246129656998</v>
      </c>
      <c r="AI7" s="32">
        <f>'2007-08 Back-Up Data'!G7</f>
        <v>3264320</v>
      </c>
      <c r="AJ7" s="33">
        <f>'2007-08 Back-Up Data'!G7/'2007-08 Back-Up Data'!B7</f>
        <v>91.32753266373835</v>
      </c>
      <c r="AK7" s="4">
        <f>'2007-08 Back-Up Data'!G7/'2007-08 Back-Up Data'!L7</f>
        <v>0.0483502380141897</v>
      </c>
      <c r="AP7" s="2" t="str">
        <f>'2007-08 Back-Up Data'!A7</f>
        <v>Broome</v>
      </c>
      <c r="AQ7" s="32">
        <f>'2007-08 Back-Up Data'!H7</f>
        <v>9318576</v>
      </c>
      <c r="AR7" s="33">
        <f>'2007-08 Back-Up Data'!H7/'2007-08 Back-Up Data'!B7</f>
        <v>260.7105167445374</v>
      </c>
      <c r="AS7" s="4">
        <f>'2007-08 Back-Up Data'!H7/'2007-08 Back-Up Data'!L7</f>
        <v>0.13802426464112458</v>
      </c>
      <c r="AT7" s="32">
        <f>'2007-08 Back-Up Data'!I7</f>
        <v>8763019</v>
      </c>
      <c r="AU7" s="33">
        <f>'2007-08 Back-Up Data'!I7/'2007-08 Back-Up Data'!B7</f>
        <v>245.16741739641327</v>
      </c>
      <c r="AV7" s="4">
        <f>'2007-08 Back-Up Data'!I7/'2007-08 Back-Up Data'!L7</f>
        <v>0.1297955023934132</v>
      </c>
      <c r="AW7" s="32">
        <f>'2007-08 Back-Up Data'!J7</f>
        <v>19737813</v>
      </c>
      <c r="AX7" s="33">
        <f>'2007-08 Back-Up Data'!J7/'2007-08 Back-Up Data'!B7</f>
        <v>552.2147833142154</v>
      </c>
      <c r="AY7" s="4">
        <f>'2007-08 Back-Up Data'!J7/'2007-08 Back-Up Data'!L7</f>
        <v>0.2923512267270267</v>
      </c>
    </row>
    <row r="8" spans="3:51" ht="12.75">
      <c r="C8" s="2" t="str">
        <f>'2007-08 Back-Up Data'!A8</f>
        <v>Cattaraugus</v>
      </c>
      <c r="D8" s="32">
        <f>'2007-08 Back-Up Data'!K8</f>
        <v>43853204.79</v>
      </c>
      <c r="E8" s="33">
        <f>'2007-08 Back-Up Data'!K8/'2007-08 Back-Up Data'!B8</f>
        <v>2195.1847019071934</v>
      </c>
      <c r="F8" s="4">
        <f>'2007-08 Back-Up Data'!K8/'2007-08 Back-Up Data'!L8</f>
        <v>0.8681396241103322</v>
      </c>
      <c r="G8" s="32">
        <f>'2007-08 Back-Up Data'!C8+'2007-08 Back-Up Data'!D8</f>
        <v>6660795</v>
      </c>
      <c r="H8" s="33">
        <f>('2007-08 Back-Up Data'!C8+'2007-08 Back-Up Data'!D8)/'2007-08 Back-Up Data'!B8</f>
        <v>333.42318666466434</v>
      </c>
      <c r="I8" s="4">
        <f>('2007-08 Back-Up Data'!C8+'2007-08 Back-Up Data'!D8)/'2007-08 Back-Up Data'!L8</f>
        <v>0.13186037588966779</v>
      </c>
      <c r="J8" s="32">
        <f>'2007-08 Back-Up Data'!L8</f>
        <v>50513999.79</v>
      </c>
      <c r="K8" s="33">
        <f>'2007-08 Back-Up Data'!L8/'2007-08 Back-Up Data'!B8</f>
        <v>2528.6078885718575</v>
      </c>
      <c r="P8" s="2" t="str">
        <f>'2007-08 Back-Up Data'!A8</f>
        <v>Cattaraugus</v>
      </c>
      <c r="Q8" s="32">
        <f>'2007-08 Back-Up Data'!C8</f>
        <v>2823000</v>
      </c>
      <c r="R8" s="33">
        <f>'2007-08 Back-Up Data'!C8/'2007-08 Back-Up Data'!B8</f>
        <v>141.31250938579367</v>
      </c>
      <c r="S8" s="4">
        <f>'2007-08 Back-Up Data'!C8/'2007-08 Back-Up Data'!L8</f>
        <v>0.055885497322246395</v>
      </c>
      <c r="T8" s="32">
        <f>'2007-08 Back-Up Data'!D8</f>
        <v>3837795</v>
      </c>
      <c r="U8" s="33">
        <f>'2007-08 Back-Up Data'!D8/'2007-08 Back-Up Data'!B8</f>
        <v>192.1106772788707</v>
      </c>
      <c r="V8" s="4">
        <f>'2007-08 Back-Up Data'!D8/'2007-08 Back-Up Data'!L8</f>
        <v>0.0759748785674214</v>
      </c>
      <c r="W8" s="33">
        <f>SUM('2007-08 Back-Up Data'!C8+'2007-08 Back-Up Data'!D8)/'2007-08 Back-Up Data'!B8</f>
        <v>333.42318666466434</v>
      </c>
      <c r="AB8" s="2" t="str">
        <f>'2007-08 Back-Up Data'!A8</f>
        <v>Cattaraugus</v>
      </c>
      <c r="AC8" s="32">
        <f>'2007-08 Back-Up Data'!E8</f>
        <v>8127130</v>
      </c>
      <c r="AD8" s="33">
        <f>'2007-08 Back-Up Data'!E8/'2007-08 Back-Up Data'!B8</f>
        <v>406.82434800020025</v>
      </c>
      <c r="AE8" s="4">
        <f>'2007-08 Back-Up Data'!E8/'2007-08 Back-Up Data'!L8</f>
        <v>0.16088866519750208</v>
      </c>
      <c r="AF8" s="32">
        <f>'2007-08 Back-Up Data'!F8</f>
        <v>11258042.22</v>
      </c>
      <c r="AG8" s="33">
        <f>'2007-08 Back-Up Data'!F8/'2007-08 Back-Up Data'!B8</f>
        <v>563.5501937227813</v>
      </c>
      <c r="AH8" s="4">
        <f>'2007-08 Back-Up Data'!F8/'2007-08 Back-Up Data'!L8</f>
        <v>0.22286974436399112</v>
      </c>
      <c r="AI8" s="32">
        <f>'2007-08 Back-Up Data'!G8</f>
        <v>5919117.8</v>
      </c>
      <c r="AJ8" s="33">
        <f>'2007-08 Back-Up Data'!G8/'2007-08 Back-Up Data'!B8</f>
        <v>296.29663112579465</v>
      </c>
      <c r="AK8" s="4">
        <f>'2007-08 Back-Up Data'!G8/'2007-08 Back-Up Data'!L8</f>
        <v>0.11717776902655366</v>
      </c>
      <c r="AP8" s="2" t="str">
        <f>'2007-08 Back-Up Data'!A8</f>
        <v>Cattaraugus</v>
      </c>
      <c r="AQ8" s="32">
        <f>'2007-08 Back-Up Data'!H8</f>
        <v>4532399.4</v>
      </c>
      <c r="AR8" s="33">
        <f>'2007-08 Back-Up Data'!H8/'2007-08 Back-Up Data'!B8</f>
        <v>226.88088301546782</v>
      </c>
      <c r="AS8" s="4">
        <f>'2007-08 Back-Up Data'!H8/'2007-08 Back-Up Data'!L8</f>
        <v>0.08972560911514389</v>
      </c>
      <c r="AT8" s="32">
        <f>'2007-08 Back-Up Data'!I8</f>
        <v>7367659.5</v>
      </c>
      <c r="AU8" s="33">
        <f>'2007-08 Back-Up Data'!I8/'2007-08 Back-Up Data'!B8</f>
        <v>368.80710316864395</v>
      </c>
      <c r="AV8" s="4">
        <f>'2007-08 Back-Up Data'!I8/'2007-08 Back-Up Data'!L8</f>
        <v>0.1458538134107238</v>
      </c>
      <c r="AW8" s="32">
        <f>'2007-08 Back-Up Data'!J8</f>
        <v>6648855.87</v>
      </c>
      <c r="AX8" s="33">
        <f>'2007-08 Back-Up Data'!J8/'2007-08 Back-Up Data'!B8</f>
        <v>332.8255428743055</v>
      </c>
      <c r="AY8" s="4">
        <f>'2007-08 Back-Up Data'!J8/'2007-08 Back-Up Data'!L8</f>
        <v>0.13162402299641773</v>
      </c>
    </row>
    <row r="9" spans="3:51" ht="12.75">
      <c r="C9" s="2" t="str">
        <f>'2007-08 Back-Up Data'!A9</f>
        <v>Cayuga</v>
      </c>
      <c r="D9" s="32">
        <f>'2007-08 Back-Up Data'!K9</f>
        <v>24059840.07</v>
      </c>
      <c r="E9" s="33">
        <f>'2007-08 Back-Up Data'!K9/'2007-08 Back-Up Data'!B9</f>
        <v>1656.8996673782797</v>
      </c>
      <c r="F9" s="4">
        <f>'2007-08 Back-Up Data'!K9/'2007-08 Back-Up Data'!L9</f>
        <v>0.9371991746670051</v>
      </c>
      <c r="G9" s="32">
        <f>'2007-08 Back-Up Data'!C9+'2007-08 Back-Up Data'!D9</f>
        <v>1612227</v>
      </c>
      <c r="H9" s="33">
        <f>('2007-08 Back-Up Data'!C9+'2007-08 Back-Up Data'!D9)/'2007-08 Back-Up Data'!B9</f>
        <v>111.02727084911507</v>
      </c>
      <c r="I9" s="4">
        <f>('2007-08 Back-Up Data'!C9+'2007-08 Back-Up Data'!D9)/'2007-08 Back-Up Data'!L9</f>
        <v>0.06280082533299489</v>
      </c>
      <c r="J9" s="32">
        <f>'2007-08 Back-Up Data'!L9</f>
        <v>25672067.07</v>
      </c>
      <c r="K9" s="33">
        <f>'2007-08 Back-Up Data'!L9/'2007-08 Back-Up Data'!B9</f>
        <v>1767.9269382273949</v>
      </c>
      <c r="P9" s="2" t="str">
        <f>'2007-08 Back-Up Data'!A9</f>
        <v>Cayuga</v>
      </c>
      <c r="Q9" s="32">
        <f>'2007-08 Back-Up Data'!C9</f>
        <v>1261856</v>
      </c>
      <c r="R9" s="33">
        <f>'2007-08 Back-Up Data'!C9/'2007-08 Back-Up Data'!B9</f>
        <v>86.89869843674678</v>
      </c>
      <c r="S9" s="4">
        <f>'2007-08 Back-Up Data'!C9/'2007-08 Back-Up Data'!L9</f>
        <v>0.04915287875180828</v>
      </c>
      <c r="T9" s="32">
        <f>'2007-08 Back-Up Data'!D9</f>
        <v>350371</v>
      </c>
      <c r="U9" s="33">
        <f>'2007-08 Back-Up Data'!D9/'2007-08 Back-Up Data'!B9</f>
        <v>24.128572412368293</v>
      </c>
      <c r="V9" s="4">
        <f>'2007-08 Back-Up Data'!D9/'2007-08 Back-Up Data'!L9</f>
        <v>0.013647946581186616</v>
      </c>
      <c r="W9" s="33">
        <f>SUM('2007-08 Back-Up Data'!C9+'2007-08 Back-Up Data'!D9)/'2007-08 Back-Up Data'!B9</f>
        <v>111.02727084911507</v>
      </c>
      <c r="AB9" s="2" t="str">
        <f>'2007-08 Back-Up Data'!A9</f>
        <v>Cayuga</v>
      </c>
      <c r="AC9" s="32">
        <f>'2007-08 Back-Up Data'!E9</f>
        <v>5415423</v>
      </c>
      <c r="AD9" s="33">
        <f>'2007-08 Back-Up Data'!E9/'2007-08 Back-Up Data'!B9</f>
        <v>372.9373321396598</v>
      </c>
      <c r="AE9" s="4">
        <f>'2007-08 Back-Up Data'!E9/'2007-08 Back-Up Data'!L9</f>
        <v>0.21094612230615367</v>
      </c>
      <c r="AF9" s="32">
        <f>'2007-08 Back-Up Data'!F9</f>
        <v>7407272</v>
      </c>
      <c r="AG9" s="33">
        <f>'2007-08 Back-Up Data'!F9/'2007-08 Back-Up Data'!B9</f>
        <v>510.10756834928725</v>
      </c>
      <c r="AH9" s="4">
        <f>'2007-08 Back-Up Data'!F9/'2007-08 Back-Up Data'!L9</f>
        <v>0.288534303833135</v>
      </c>
      <c r="AI9" s="32">
        <f>'2007-08 Back-Up Data'!G9</f>
        <v>775551.78</v>
      </c>
      <c r="AJ9" s="33">
        <f>'2007-08 Back-Up Data'!G9/'2007-08 Back-Up Data'!B9</f>
        <v>53.4089787204738</v>
      </c>
      <c r="AK9" s="4">
        <f>'2007-08 Back-Up Data'!G9/'2007-08 Back-Up Data'!L9</f>
        <v>0.03020994678322177</v>
      </c>
      <c r="AP9" s="2" t="str">
        <f>'2007-08 Back-Up Data'!A9</f>
        <v>Cayuga</v>
      </c>
      <c r="AQ9" s="32">
        <f>'2007-08 Back-Up Data'!H9</f>
        <v>3488543</v>
      </c>
      <c r="AR9" s="33">
        <f>'2007-08 Back-Up Data'!H9/'2007-08 Back-Up Data'!B9</f>
        <v>240.24123682941945</v>
      </c>
      <c r="AS9" s="4">
        <f>'2007-08 Back-Up Data'!H9/'2007-08 Back-Up Data'!L9</f>
        <v>0.13588866804094088</v>
      </c>
      <c r="AT9" s="32">
        <f>'2007-08 Back-Up Data'!I9</f>
        <v>3569090.7</v>
      </c>
      <c r="AU9" s="33">
        <f>'2007-08 Back-Up Data'!I9/'2007-08 Back-Up Data'!B9</f>
        <v>245.78821706494045</v>
      </c>
      <c r="AV9" s="4">
        <f>'2007-08 Back-Up Data'!I9/'2007-08 Back-Up Data'!L9</f>
        <v>0.1390262299591289</v>
      </c>
      <c r="AW9" s="32">
        <f>'2007-08 Back-Up Data'!J9</f>
        <v>3403959.59</v>
      </c>
      <c r="AX9" s="33">
        <f>'2007-08 Back-Up Data'!J9/'2007-08 Back-Up Data'!B9</f>
        <v>234.41633427449898</v>
      </c>
      <c r="AY9" s="4">
        <f>'2007-08 Back-Up Data'!J9/'2007-08 Back-Up Data'!L9</f>
        <v>0.1325939037444249</v>
      </c>
    </row>
    <row r="10" spans="3:51" ht="12.75">
      <c r="C10" s="2" t="str">
        <f>'2007-08 Back-Up Data'!A10</f>
        <v>Clinton</v>
      </c>
      <c r="D10" s="32">
        <f>'2007-08 Back-Up Data'!K10</f>
        <v>29384740</v>
      </c>
      <c r="E10" s="33">
        <f>'2007-08 Back-Up Data'!K10/'2007-08 Back-Up Data'!B10</f>
        <v>1812.3066485753052</v>
      </c>
      <c r="F10" s="4">
        <f>'2007-08 Back-Up Data'!K10/'2007-08 Back-Up Data'!L10</f>
        <v>0.9271969611272745</v>
      </c>
      <c r="G10" s="32">
        <f>'2007-08 Back-Up Data'!C10+'2007-08 Back-Up Data'!D10</f>
        <v>2307275</v>
      </c>
      <c r="H10" s="33">
        <f>('2007-08 Back-Up Data'!C10+'2007-08 Back-Up Data'!D10)/'2007-08 Back-Up Data'!B10</f>
        <v>142.3014061921796</v>
      </c>
      <c r="I10" s="4">
        <f>('2007-08 Back-Up Data'!C10+'2007-08 Back-Up Data'!D10)/'2007-08 Back-Up Data'!L10</f>
        <v>0.07280303887272552</v>
      </c>
      <c r="J10" s="32">
        <f>'2007-08 Back-Up Data'!L10</f>
        <v>31692015</v>
      </c>
      <c r="K10" s="33">
        <f>'2007-08 Back-Up Data'!L10/'2007-08 Back-Up Data'!B10</f>
        <v>1954.6080547674849</v>
      </c>
      <c r="P10" s="2" t="str">
        <f>'2007-08 Back-Up Data'!A10</f>
        <v>Clinton</v>
      </c>
      <c r="Q10" s="32">
        <f>'2007-08 Back-Up Data'!C10</f>
        <v>1583261</v>
      </c>
      <c r="R10" s="33">
        <f>'2007-08 Back-Up Data'!C10/'2007-08 Back-Up Data'!B10</f>
        <v>97.64777352904898</v>
      </c>
      <c r="S10" s="4">
        <f>'2007-08 Back-Up Data'!C10/'2007-08 Back-Up Data'!L10</f>
        <v>0.049957725944532086</v>
      </c>
      <c r="T10" s="32">
        <f>'2007-08 Back-Up Data'!D10</f>
        <v>724014</v>
      </c>
      <c r="U10" s="33">
        <f>'2007-08 Back-Up Data'!D10/'2007-08 Back-Up Data'!B10</f>
        <v>44.65363266313063</v>
      </c>
      <c r="V10" s="4">
        <f>'2007-08 Back-Up Data'!D10/'2007-08 Back-Up Data'!L10</f>
        <v>0.022845312928193428</v>
      </c>
      <c r="W10" s="33">
        <f>SUM('2007-08 Back-Up Data'!C10+'2007-08 Back-Up Data'!D10)/'2007-08 Back-Up Data'!B10</f>
        <v>142.3014061921796</v>
      </c>
      <c r="AB10" s="2" t="str">
        <f>'2007-08 Back-Up Data'!A10</f>
        <v>Clinton</v>
      </c>
      <c r="AC10" s="32">
        <f>'2007-08 Back-Up Data'!E10</f>
        <v>6615054</v>
      </c>
      <c r="AD10" s="33">
        <f>'2007-08 Back-Up Data'!E10/'2007-08 Back-Up Data'!B10</f>
        <v>407.98408782533613</v>
      </c>
      <c r="AE10" s="4">
        <f>'2007-08 Back-Up Data'!E10/'2007-08 Back-Up Data'!L10</f>
        <v>0.20872935974566464</v>
      </c>
      <c r="AF10" s="32">
        <f>'2007-08 Back-Up Data'!F10</f>
        <v>13940405</v>
      </c>
      <c r="AG10" s="33">
        <f>'2007-08 Back-Up Data'!F10/'2007-08 Back-Up Data'!B10</f>
        <v>859.7758110275071</v>
      </c>
      <c r="AH10" s="4">
        <f>'2007-08 Back-Up Data'!F10/'2007-08 Back-Up Data'!L10</f>
        <v>0.43987121046105776</v>
      </c>
      <c r="AI10" s="32">
        <f>'2007-08 Back-Up Data'!G10</f>
        <v>3249922</v>
      </c>
      <c r="AJ10" s="33">
        <f>'2007-08 Back-Up Data'!G10/'2007-08 Back-Up Data'!B10</f>
        <v>200.43925003083754</v>
      </c>
      <c r="AK10" s="4">
        <f>'2007-08 Back-Up Data'!G10/'2007-08 Back-Up Data'!L10</f>
        <v>0.10254702959089222</v>
      </c>
      <c r="AP10" s="2" t="str">
        <f>'2007-08 Back-Up Data'!A10</f>
        <v>Clinton</v>
      </c>
      <c r="AQ10" s="32">
        <f>'2007-08 Back-Up Data'!H10</f>
        <v>734540</v>
      </c>
      <c r="AR10" s="33">
        <f>'2007-08 Back-Up Data'!H10/'2007-08 Back-Up Data'!B10</f>
        <v>45.302824719378314</v>
      </c>
      <c r="AS10" s="4">
        <f>'2007-08 Back-Up Data'!H10/'2007-08 Back-Up Data'!L10</f>
        <v>0.02317744706355844</v>
      </c>
      <c r="AT10" s="32">
        <f>'2007-08 Back-Up Data'!I10</f>
        <v>2036529</v>
      </c>
      <c r="AU10" s="33">
        <f>'2007-08 Back-Up Data'!I10/'2007-08 Back-Up Data'!B10</f>
        <v>125.60312075983718</v>
      </c>
      <c r="AV10" s="4">
        <f>'2007-08 Back-Up Data'!I10/'2007-08 Back-Up Data'!L10</f>
        <v>0.06426000366338334</v>
      </c>
      <c r="AW10" s="32">
        <f>'2007-08 Back-Up Data'!J10</f>
        <v>2808290</v>
      </c>
      <c r="AX10" s="33">
        <f>'2007-08 Back-Up Data'!J10/'2007-08 Back-Up Data'!B10</f>
        <v>173.20155421240904</v>
      </c>
      <c r="AY10" s="4">
        <f>'2007-08 Back-Up Data'!J10/'2007-08 Back-Up Data'!L10</f>
        <v>0.08861191060271807</v>
      </c>
    </row>
    <row r="11" spans="3:51" ht="12.75">
      <c r="C11" s="2" t="str">
        <f>'2007-08 Back-Up Data'!A11</f>
        <v>Delaware</v>
      </c>
      <c r="D11" s="32">
        <f>'2007-08 Back-Up Data'!K11</f>
        <v>30748760</v>
      </c>
      <c r="E11" s="33">
        <f>'2007-08 Back-Up Data'!K11/'2007-08 Back-Up Data'!B11</f>
        <v>1992.1451247165533</v>
      </c>
      <c r="F11" s="4">
        <f>'2007-08 Back-Up Data'!K11/'2007-08 Back-Up Data'!L11</f>
        <v>0.822345441429701</v>
      </c>
      <c r="G11" s="32">
        <f>'2007-08 Back-Up Data'!C11+'2007-08 Back-Up Data'!D11</f>
        <v>6642777</v>
      </c>
      <c r="H11" s="33">
        <f>('2007-08 Back-Up Data'!C11+'2007-08 Back-Up Data'!D11)/'2007-08 Back-Up Data'!B11</f>
        <v>430.37103984450926</v>
      </c>
      <c r="I11" s="4">
        <f>('2007-08 Back-Up Data'!C11+'2007-08 Back-Up Data'!D11)/'2007-08 Back-Up Data'!L11</f>
        <v>0.17765455857029894</v>
      </c>
      <c r="J11" s="32">
        <f>'2007-08 Back-Up Data'!L11</f>
        <v>37391537</v>
      </c>
      <c r="K11" s="33">
        <f>'2007-08 Back-Up Data'!L11/'2007-08 Back-Up Data'!B11</f>
        <v>2422.5161645610624</v>
      </c>
      <c r="P11" s="2" t="str">
        <f>'2007-08 Back-Up Data'!A11</f>
        <v>Delaware</v>
      </c>
      <c r="Q11" s="32">
        <f>'2007-08 Back-Up Data'!C11</f>
        <v>2115519</v>
      </c>
      <c r="R11" s="33">
        <f>'2007-08 Back-Up Data'!C11/'2007-08 Back-Up Data'!B11</f>
        <v>137.05986394557823</v>
      </c>
      <c r="S11" s="4">
        <f>'2007-08 Back-Up Data'!C11/'2007-08 Back-Up Data'!L11</f>
        <v>0.05657748169057613</v>
      </c>
      <c r="T11" s="32">
        <f>'2007-08 Back-Up Data'!D11</f>
        <v>4527258</v>
      </c>
      <c r="U11" s="33">
        <f>'2007-08 Back-Up Data'!D11/'2007-08 Back-Up Data'!B11</f>
        <v>293.311175898931</v>
      </c>
      <c r="V11" s="4">
        <f>'2007-08 Back-Up Data'!D11/'2007-08 Back-Up Data'!L11</f>
        <v>0.12107707687972281</v>
      </c>
      <c r="W11" s="33">
        <f>SUM('2007-08 Back-Up Data'!C11+'2007-08 Back-Up Data'!D11)/'2007-08 Back-Up Data'!B11</f>
        <v>430.37103984450926</v>
      </c>
      <c r="AB11" s="2" t="str">
        <f>'2007-08 Back-Up Data'!A11</f>
        <v>Delaware</v>
      </c>
      <c r="AC11" s="32">
        <f>'2007-08 Back-Up Data'!E11</f>
        <v>6586606</v>
      </c>
      <c r="AD11" s="33">
        <f>'2007-08 Back-Up Data'!E11/'2007-08 Back-Up Data'!B11</f>
        <v>426.7318432134759</v>
      </c>
      <c r="AE11" s="4">
        <f>'2007-08 Back-Up Data'!E11/'2007-08 Back-Up Data'!L11</f>
        <v>0.17615232024294694</v>
      </c>
      <c r="AF11" s="32">
        <f>'2007-08 Back-Up Data'!F11</f>
        <v>8739468</v>
      </c>
      <c r="AG11" s="33">
        <f>'2007-08 Back-Up Data'!F11/'2007-08 Back-Up Data'!B11</f>
        <v>566.2110787172012</v>
      </c>
      <c r="AH11" s="4">
        <f>'2007-08 Back-Up Data'!F11/'2007-08 Back-Up Data'!L11</f>
        <v>0.23372850385904168</v>
      </c>
      <c r="AI11" s="32">
        <f>'2007-08 Back-Up Data'!G11</f>
        <v>1655981</v>
      </c>
      <c r="AJ11" s="33">
        <f>'2007-08 Back-Up Data'!G11/'2007-08 Back-Up Data'!B11</f>
        <v>107.28739876903143</v>
      </c>
      <c r="AK11" s="4">
        <f>'2007-08 Back-Up Data'!G11/'2007-08 Back-Up Data'!L11</f>
        <v>0.04428758839199362</v>
      </c>
      <c r="AP11" s="2" t="str">
        <f>'2007-08 Back-Up Data'!A11</f>
        <v>Delaware</v>
      </c>
      <c r="AQ11" s="32">
        <f>'2007-08 Back-Up Data'!H11</f>
        <v>2077559</v>
      </c>
      <c r="AR11" s="33">
        <f>'2007-08 Back-Up Data'!H11/'2007-08 Back-Up Data'!B11</f>
        <v>134.60051830255912</v>
      </c>
      <c r="AS11" s="4">
        <f>'2007-08 Back-Up Data'!H11/'2007-08 Back-Up Data'!L11</f>
        <v>0.05556227870493796</v>
      </c>
      <c r="AT11" s="32">
        <f>'2007-08 Back-Up Data'!I11</f>
        <v>6089405</v>
      </c>
      <c r="AU11" s="33">
        <f>'2007-08 Back-Up Data'!I11/'2007-08 Back-Up Data'!B11</f>
        <v>394.51927437641723</v>
      </c>
      <c r="AV11" s="4">
        <f>'2007-08 Back-Up Data'!I11/'2007-08 Back-Up Data'!L11</f>
        <v>0.16285516693256016</v>
      </c>
      <c r="AW11" s="32">
        <f>'2007-08 Back-Up Data'!J11</f>
        <v>5599741</v>
      </c>
      <c r="AX11" s="33">
        <f>'2007-08 Back-Up Data'!J11/'2007-08 Back-Up Data'!B11</f>
        <v>362.79501133786846</v>
      </c>
      <c r="AY11" s="4">
        <f>'2007-08 Back-Up Data'!J11/'2007-08 Back-Up Data'!L11</f>
        <v>0.14975958329822067</v>
      </c>
    </row>
    <row r="12" spans="3:51" ht="12.75">
      <c r="C12" s="2" t="str">
        <f>'2007-08 Back-Up Data'!A12</f>
        <v>Dutchess</v>
      </c>
      <c r="D12" s="32">
        <f>'2007-08 Back-Up Data'!K12</f>
        <v>44543500.849999994</v>
      </c>
      <c r="E12" s="33">
        <f>'2007-08 Back-Up Data'!K12/'2007-08 Back-Up Data'!B12</f>
        <v>937.6592116619302</v>
      </c>
      <c r="F12" s="4">
        <f>'2007-08 Back-Up Data'!K12/'2007-08 Back-Up Data'!L12</f>
        <v>0.9004328506881477</v>
      </c>
      <c r="G12" s="32">
        <f>'2007-08 Back-Up Data'!C12+'2007-08 Back-Up Data'!D12</f>
        <v>4925486</v>
      </c>
      <c r="H12" s="33">
        <f>('2007-08 Back-Up Data'!C12+'2007-08 Back-Up Data'!D12)/'2007-08 Back-Up Data'!B12</f>
        <v>103.68352804967898</v>
      </c>
      <c r="I12" s="4">
        <f>('2007-08 Back-Up Data'!C12+'2007-08 Back-Up Data'!D12)/'2007-08 Back-Up Data'!L12</f>
        <v>0.09956714931185214</v>
      </c>
      <c r="J12" s="32">
        <f>'2007-08 Back-Up Data'!L12</f>
        <v>49468986.85</v>
      </c>
      <c r="K12" s="33">
        <f>'2007-08 Back-Up Data'!L12/'2007-08 Back-Up Data'!B12</f>
        <v>1041.3427397116093</v>
      </c>
      <c r="P12" s="2" t="str">
        <f>'2007-08 Back-Up Data'!A12</f>
        <v>Dutchess</v>
      </c>
      <c r="Q12" s="32">
        <f>'2007-08 Back-Up Data'!C12</f>
        <v>3235429</v>
      </c>
      <c r="R12" s="33">
        <f>'2007-08 Back-Up Data'!C12/'2007-08 Back-Up Data'!B12</f>
        <v>68.10712556572992</v>
      </c>
      <c r="S12" s="4">
        <f>'2007-08 Back-Up Data'!C12/'2007-08 Back-Up Data'!L12</f>
        <v>0.06540317896160834</v>
      </c>
      <c r="T12" s="32">
        <f>'2007-08 Back-Up Data'!D12</f>
        <v>1690057</v>
      </c>
      <c r="U12" s="33">
        <f>'2007-08 Back-Up Data'!D12/'2007-08 Back-Up Data'!B12</f>
        <v>35.57640248394906</v>
      </c>
      <c r="V12" s="4">
        <f>'2007-08 Back-Up Data'!D12/'2007-08 Back-Up Data'!L12</f>
        <v>0.03416397035024379</v>
      </c>
      <c r="W12" s="33">
        <f>SUM('2007-08 Back-Up Data'!C12+'2007-08 Back-Up Data'!D12)/'2007-08 Back-Up Data'!B12</f>
        <v>103.68352804967898</v>
      </c>
      <c r="AB12" s="2" t="str">
        <f>'2007-08 Back-Up Data'!A12</f>
        <v>Dutchess</v>
      </c>
      <c r="AC12" s="32">
        <f>'2007-08 Back-Up Data'!E12</f>
        <v>6700590</v>
      </c>
      <c r="AD12" s="33">
        <f>'2007-08 Back-Up Data'!E12/'2007-08 Back-Up Data'!B12</f>
        <v>141.05020524155353</v>
      </c>
      <c r="AE12" s="4">
        <f>'2007-08 Back-Up Data'!E12/'2007-08 Back-Up Data'!L12</f>
        <v>0.1354503180006</v>
      </c>
      <c r="AF12" s="32">
        <f>'2007-08 Back-Up Data'!F12</f>
        <v>20401519.55</v>
      </c>
      <c r="AG12" s="33">
        <f>'2007-08 Back-Up Data'!F12/'2007-08 Back-Up Data'!B12</f>
        <v>429.4604683717504</v>
      </c>
      <c r="AH12" s="4">
        <f>'2007-08 Back-Up Data'!F12/'2007-08 Back-Up Data'!L12</f>
        <v>0.412410296816095</v>
      </c>
      <c r="AI12" s="32">
        <f>'2007-08 Back-Up Data'!G12</f>
        <v>1158921</v>
      </c>
      <c r="AJ12" s="33">
        <f>'2007-08 Back-Up Data'!G12/'2007-08 Back-Up Data'!B12</f>
        <v>24.395768866435112</v>
      </c>
      <c r="AK12" s="4">
        <f>'2007-08 Back-Up Data'!G12/'2007-08 Back-Up Data'!L12</f>
        <v>0.023427223272513818</v>
      </c>
      <c r="AP12" s="2" t="str">
        <f>'2007-08 Back-Up Data'!A12</f>
        <v>Dutchess</v>
      </c>
      <c r="AQ12" s="32">
        <f>'2007-08 Back-Up Data'!H12</f>
        <v>3277042.4</v>
      </c>
      <c r="AR12" s="33">
        <f>'2007-08 Back-Up Data'!H12/'2007-08 Back-Up Data'!B12</f>
        <v>68.98310493632249</v>
      </c>
      <c r="AS12" s="4">
        <f>'2007-08 Back-Up Data'!H12/'2007-08 Back-Up Data'!L12</f>
        <v>0.06624438074579245</v>
      </c>
      <c r="AT12" s="32">
        <f>'2007-08 Back-Up Data'!I12</f>
        <v>5960371.6</v>
      </c>
      <c r="AU12" s="33">
        <f>'2007-08 Back-Up Data'!I12/'2007-08 Back-Up Data'!B12</f>
        <v>125.46830017892853</v>
      </c>
      <c r="AV12" s="4">
        <f>'2007-08 Back-Up Data'!I12/'2007-08 Back-Up Data'!L12</f>
        <v>0.1204870360105222</v>
      </c>
      <c r="AW12" s="32">
        <f>'2007-08 Back-Up Data'!J12</f>
        <v>7045056.3</v>
      </c>
      <c r="AX12" s="33">
        <f>'2007-08 Back-Up Data'!J12/'2007-08 Back-Up Data'!B12</f>
        <v>148.30136406694032</v>
      </c>
      <c r="AY12" s="4">
        <f>'2007-08 Back-Up Data'!J12/'2007-08 Back-Up Data'!L12</f>
        <v>0.14241359584262436</v>
      </c>
    </row>
    <row r="13" spans="3:51" ht="12.75">
      <c r="C13" s="2" t="str">
        <f>'2007-08 Back-Up Data'!A13</f>
        <v>Erie 1</v>
      </c>
      <c r="D13" s="32">
        <f>'2007-08 Back-Up Data'!K13</f>
        <v>93140304.17</v>
      </c>
      <c r="E13" s="33">
        <f>'2007-08 Back-Up Data'!K13/'2007-08 Back-Up Data'!B13</f>
        <v>1231.6561869561767</v>
      </c>
      <c r="F13" s="4">
        <f>'2007-08 Back-Up Data'!K13/'2007-08 Back-Up Data'!L13</f>
        <v>0.9479482154174735</v>
      </c>
      <c r="G13" s="32">
        <f>'2007-08 Back-Up Data'!C13+'2007-08 Back-Up Data'!D13</f>
        <v>5114329</v>
      </c>
      <c r="H13" s="33">
        <f>('2007-08 Back-Up Data'!C13+'2007-08 Back-Up Data'!D13)/'2007-08 Back-Up Data'!B13</f>
        <v>67.63017375895903</v>
      </c>
      <c r="I13" s="4">
        <f>('2007-08 Back-Up Data'!C13+'2007-08 Back-Up Data'!D13)/'2007-08 Back-Up Data'!L13</f>
        <v>0.05205178458252647</v>
      </c>
      <c r="J13" s="32">
        <f>'2007-08 Back-Up Data'!L13</f>
        <v>98254633.17</v>
      </c>
      <c r="K13" s="33">
        <f>'2007-08 Back-Up Data'!L13/'2007-08 Back-Up Data'!B13</f>
        <v>1299.2863607151357</v>
      </c>
      <c r="P13" s="2" t="str">
        <f>'2007-08 Back-Up Data'!A13</f>
        <v>Erie 1</v>
      </c>
      <c r="Q13" s="32">
        <f>'2007-08 Back-Up Data'!C13</f>
        <v>2758163</v>
      </c>
      <c r="R13" s="33">
        <f>'2007-08 Back-Up Data'!C13/'2007-08 Back-Up Data'!B13</f>
        <v>36.47302372325514</v>
      </c>
      <c r="S13" s="4">
        <f>'2007-08 Back-Up Data'!C13/'2007-08 Back-Up Data'!L13</f>
        <v>0.028071582082321054</v>
      </c>
      <c r="T13" s="32">
        <f>'2007-08 Back-Up Data'!D13</f>
        <v>2356166</v>
      </c>
      <c r="U13" s="33">
        <f>'2007-08 Back-Up Data'!D13/'2007-08 Back-Up Data'!B13</f>
        <v>31.157150035703896</v>
      </c>
      <c r="V13" s="4">
        <f>'2007-08 Back-Up Data'!D13/'2007-08 Back-Up Data'!L13</f>
        <v>0.023980202500205414</v>
      </c>
      <c r="W13" s="33">
        <f>SUM('2007-08 Back-Up Data'!C13+'2007-08 Back-Up Data'!D13)/'2007-08 Back-Up Data'!B13</f>
        <v>67.63017375895903</v>
      </c>
      <c r="AB13" s="2" t="str">
        <f>'2007-08 Back-Up Data'!A13</f>
        <v>Erie 1</v>
      </c>
      <c r="AC13" s="32">
        <f>'2007-08 Back-Up Data'!E13</f>
        <v>12878608</v>
      </c>
      <c r="AD13" s="33">
        <f>'2007-08 Back-Up Data'!E13/'2007-08 Back-Up Data'!B13</f>
        <v>170.30239877284387</v>
      </c>
      <c r="AE13" s="4">
        <f>'2007-08 Back-Up Data'!E13/'2007-08 Back-Up Data'!L13</f>
        <v>0.1310737986036491</v>
      </c>
      <c r="AF13" s="32">
        <f>'2007-08 Back-Up Data'!F13</f>
        <v>18556202.62</v>
      </c>
      <c r="AG13" s="33">
        <f>'2007-08 Back-Up Data'!F13/'2007-08 Back-Up Data'!B13</f>
        <v>245.38100843669832</v>
      </c>
      <c r="AH13" s="4">
        <f>'2007-08 Back-Up Data'!F13/'2007-08 Back-Up Data'!L13</f>
        <v>0.18885829625860076</v>
      </c>
      <c r="AI13" s="32">
        <f>'2007-08 Back-Up Data'!G13</f>
        <v>6713894.88</v>
      </c>
      <c r="AJ13" s="33">
        <f>'2007-08 Back-Up Data'!G13/'2007-08 Back-Up Data'!B13</f>
        <v>88.78229721509614</v>
      </c>
      <c r="AK13" s="4">
        <f>'2007-08 Back-Up Data'!G13/'2007-08 Back-Up Data'!L13</f>
        <v>0.06833158562999905</v>
      </c>
      <c r="AP13" s="2" t="str">
        <f>'2007-08 Back-Up Data'!A13</f>
        <v>Erie 1</v>
      </c>
      <c r="AQ13" s="32">
        <f>'2007-08 Back-Up Data'!H13</f>
        <v>7122815.9</v>
      </c>
      <c r="AR13" s="33">
        <f>'2007-08 Back-Up Data'!H13/'2007-08 Back-Up Data'!B13</f>
        <v>94.18973182407237</v>
      </c>
      <c r="AS13" s="4">
        <f>'2007-08 Back-Up Data'!H13/'2007-08 Back-Up Data'!L13</f>
        <v>0.07249343537496207</v>
      </c>
      <c r="AT13" s="32">
        <f>'2007-08 Back-Up Data'!I13</f>
        <v>17814315</v>
      </c>
      <c r="AU13" s="33">
        <f>'2007-08 Back-Up Data'!I13/'2007-08 Back-Up Data'!B13</f>
        <v>235.57053502948878</v>
      </c>
      <c r="AV13" s="4">
        <f>'2007-08 Back-Up Data'!I13/'2007-08 Back-Up Data'!L13</f>
        <v>0.1813076332917319</v>
      </c>
      <c r="AW13" s="32">
        <f>'2007-08 Back-Up Data'!J13</f>
        <v>30054467.77</v>
      </c>
      <c r="AX13" s="33">
        <f>'2007-08 Back-Up Data'!J13/'2007-08 Back-Up Data'!B13</f>
        <v>397.4302156779773</v>
      </c>
      <c r="AY13" s="4">
        <f>'2007-08 Back-Up Data'!J13/'2007-08 Back-Up Data'!L13</f>
        <v>0.30588346625853063</v>
      </c>
    </row>
    <row r="14" spans="3:51" ht="12.75">
      <c r="C14" s="2" t="str">
        <f>'2007-08 Back-Up Data'!A14</f>
        <v>Erie 2</v>
      </c>
      <c r="D14" s="32">
        <f>'2007-08 Back-Up Data'!K14</f>
        <v>53544976</v>
      </c>
      <c r="E14" s="33">
        <f>'2007-08 Back-Up Data'!K14/'2007-08 Back-Up Data'!B14</f>
        <v>1259.4965304730317</v>
      </c>
      <c r="F14" s="4">
        <f>'2007-08 Back-Up Data'!K14/'2007-08 Back-Up Data'!L14</f>
        <v>0.9354771858247949</v>
      </c>
      <c r="G14" s="32">
        <f>'2007-08 Back-Up Data'!C14+'2007-08 Back-Up Data'!D14</f>
        <v>3693166</v>
      </c>
      <c r="H14" s="33">
        <f>('2007-08 Back-Up Data'!C14+'2007-08 Back-Up Data'!D14)/'2007-08 Back-Up Data'!B14</f>
        <v>86.8714510855503</v>
      </c>
      <c r="I14" s="4">
        <f>('2007-08 Back-Up Data'!C14+'2007-08 Back-Up Data'!D14)/'2007-08 Back-Up Data'!L14</f>
        <v>0.06452281417520506</v>
      </c>
      <c r="J14" s="32">
        <f>'2007-08 Back-Up Data'!L14</f>
        <v>57238142</v>
      </c>
      <c r="K14" s="33">
        <f>'2007-08 Back-Up Data'!L14/'2007-08 Back-Up Data'!B14</f>
        <v>1346.3679815585822</v>
      </c>
      <c r="P14" s="2" t="str">
        <f>'2007-08 Back-Up Data'!A14</f>
        <v>Erie 2</v>
      </c>
      <c r="Q14" s="32">
        <f>'2007-08 Back-Up Data'!C14</f>
        <v>2811990</v>
      </c>
      <c r="R14" s="33">
        <f>'2007-08 Back-Up Data'!C14/'2007-08 Back-Up Data'!B14</f>
        <v>66.14423823301108</v>
      </c>
      <c r="S14" s="4">
        <f>'2007-08 Back-Up Data'!C14/'2007-08 Back-Up Data'!L14</f>
        <v>0.049127904955405435</v>
      </c>
      <c r="T14" s="32">
        <f>'2007-08 Back-Up Data'!D14</f>
        <v>881176</v>
      </c>
      <c r="U14" s="33">
        <f>'2007-08 Back-Up Data'!D14/'2007-08 Back-Up Data'!B14</f>
        <v>20.727212852539225</v>
      </c>
      <c r="V14" s="4">
        <f>'2007-08 Back-Up Data'!D14/'2007-08 Back-Up Data'!L14</f>
        <v>0.015394909219799623</v>
      </c>
      <c r="W14" s="33">
        <f>SUM('2007-08 Back-Up Data'!C14+'2007-08 Back-Up Data'!D14)/'2007-08 Back-Up Data'!B14</f>
        <v>86.8714510855503</v>
      </c>
      <c r="AB14" s="2" t="str">
        <f>'2007-08 Back-Up Data'!A14</f>
        <v>Erie 2</v>
      </c>
      <c r="AC14" s="32">
        <f>'2007-08 Back-Up Data'!E14</f>
        <v>9782751</v>
      </c>
      <c r="AD14" s="33">
        <f>'2007-08 Back-Up Data'!E14/'2007-08 Back-Up Data'!B14</f>
        <v>230.11198927386917</v>
      </c>
      <c r="AE14" s="4">
        <f>'2007-08 Back-Up Data'!E14/'2007-08 Back-Up Data'!L14</f>
        <v>0.17091314739042368</v>
      </c>
      <c r="AF14" s="32">
        <f>'2007-08 Back-Up Data'!F14</f>
        <v>15745044</v>
      </c>
      <c r="AG14" s="33">
        <f>'2007-08 Back-Up Data'!F14/'2007-08 Back-Up Data'!B14</f>
        <v>370.35833744972126</v>
      </c>
      <c r="AH14" s="4">
        <f>'2007-08 Back-Up Data'!F14/'2007-08 Back-Up Data'!L14</f>
        <v>0.2750795789283307</v>
      </c>
      <c r="AI14" s="32">
        <f>'2007-08 Back-Up Data'!G14</f>
        <v>7781205</v>
      </c>
      <c r="AJ14" s="33">
        <f>'2007-08 Back-Up Data'!G14/'2007-08 Back-Up Data'!B14</f>
        <v>183.03119045938888</v>
      </c>
      <c r="AK14" s="4">
        <f>'2007-08 Back-Up Data'!G14/'2007-08 Back-Up Data'!L14</f>
        <v>0.1359444022484168</v>
      </c>
      <c r="AP14" s="2" t="str">
        <f>'2007-08 Back-Up Data'!A14</f>
        <v>Erie 2</v>
      </c>
      <c r="AQ14" s="32">
        <f>'2007-08 Back-Up Data'!H14</f>
        <v>6000346</v>
      </c>
      <c r="AR14" s="33">
        <f>'2007-08 Back-Up Data'!H14/'2007-08 Back-Up Data'!B14</f>
        <v>141.14143908921977</v>
      </c>
      <c r="AS14" s="4">
        <f>'2007-08 Back-Up Data'!H14/'2007-08 Back-Up Data'!L14</f>
        <v>0.10483125046232283</v>
      </c>
      <c r="AT14" s="32">
        <f>'2007-08 Back-Up Data'!I14</f>
        <v>7154987</v>
      </c>
      <c r="AU14" s="33">
        <f>'2007-08 Back-Up Data'!I14/'2007-08 Back-Up Data'!B14</f>
        <v>168.30115494084163</v>
      </c>
      <c r="AV14" s="4">
        <f>'2007-08 Back-Up Data'!I14/'2007-08 Back-Up Data'!L14</f>
        <v>0.12500383048771918</v>
      </c>
      <c r="AW14" s="32">
        <f>'2007-08 Back-Up Data'!J14</f>
        <v>7080643</v>
      </c>
      <c r="AX14" s="33">
        <f>'2007-08 Back-Up Data'!J14/'2007-08 Back-Up Data'!B14</f>
        <v>166.55241925999107</v>
      </c>
      <c r="AY14" s="4">
        <f>'2007-08 Back-Up Data'!J14/'2007-08 Back-Up Data'!L14</f>
        <v>0.12370497630758175</v>
      </c>
    </row>
    <row r="15" spans="3:51" ht="12.75">
      <c r="C15" s="2" t="str">
        <f>'2007-08 Back-Up Data'!A15</f>
        <v>Franklin</v>
      </c>
      <c r="D15" s="32">
        <f>'2007-08 Back-Up Data'!K15</f>
        <v>16421630</v>
      </c>
      <c r="E15" s="33">
        <f>'2007-08 Back-Up Data'!K15/'2007-08 Back-Up Data'!B15</f>
        <v>1785.3479017177647</v>
      </c>
      <c r="F15" s="4">
        <f>'2007-08 Back-Up Data'!K15/'2007-08 Back-Up Data'!L15</f>
        <v>0.9028553181614083</v>
      </c>
      <c r="G15" s="32">
        <f>'2007-08 Back-Up Data'!C15+'2007-08 Back-Up Data'!D15</f>
        <v>1766921</v>
      </c>
      <c r="H15" s="33">
        <f>('2007-08 Back-Up Data'!C15+'2007-08 Back-Up Data'!D15)/'2007-08 Back-Up Data'!B15</f>
        <v>192.09839095455533</v>
      </c>
      <c r="I15" s="4">
        <f>('2007-08 Back-Up Data'!C15+'2007-08 Back-Up Data'!D15)/'2007-08 Back-Up Data'!L15</f>
        <v>0.09714468183859176</v>
      </c>
      <c r="J15" s="32">
        <f>'2007-08 Back-Up Data'!L15</f>
        <v>18188551</v>
      </c>
      <c r="K15" s="33">
        <f>'2007-08 Back-Up Data'!L15/'2007-08 Back-Up Data'!B15</f>
        <v>1977.4462926723202</v>
      </c>
      <c r="P15" s="2" t="str">
        <f>'2007-08 Back-Up Data'!A15</f>
        <v>Franklin</v>
      </c>
      <c r="Q15" s="32">
        <f>'2007-08 Back-Up Data'!C15</f>
        <v>1425916</v>
      </c>
      <c r="R15" s="33">
        <f>'2007-08 Back-Up Data'!C15/'2007-08 Back-Up Data'!B15</f>
        <v>155.02457055881715</v>
      </c>
      <c r="S15" s="4">
        <f>'2007-08 Back-Up Data'!C15/'2007-08 Back-Up Data'!L15</f>
        <v>0.07839634943982068</v>
      </c>
      <c r="T15" s="32">
        <f>'2007-08 Back-Up Data'!D15</f>
        <v>341005</v>
      </c>
      <c r="U15" s="33">
        <f>'2007-08 Back-Up Data'!D15/'2007-08 Back-Up Data'!B15</f>
        <v>37.0738203957382</v>
      </c>
      <c r="V15" s="4">
        <f>'2007-08 Back-Up Data'!D15/'2007-08 Back-Up Data'!L15</f>
        <v>0.018748332398771075</v>
      </c>
      <c r="W15" s="33">
        <f>SUM('2007-08 Back-Up Data'!C15+'2007-08 Back-Up Data'!D15)/'2007-08 Back-Up Data'!B15</f>
        <v>192.09839095455533</v>
      </c>
      <c r="AB15" s="2" t="str">
        <f>'2007-08 Back-Up Data'!A15</f>
        <v>Franklin</v>
      </c>
      <c r="AC15" s="32">
        <f>'2007-08 Back-Up Data'!E15</f>
        <v>4003246</v>
      </c>
      <c r="AD15" s="33">
        <f>'2007-08 Back-Up Data'!E15/'2007-08 Back-Up Data'!B15</f>
        <v>435.23005001087193</v>
      </c>
      <c r="AE15" s="4">
        <f>'2007-08 Back-Up Data'!E15/'2007-08 Back-Up Data'!L15</f>
        <v>0.2200970269704277</v>
      </c>
      <c r="AF15" s="32">
        <f>'2007-08 Back-Up Data'!F15</f>
        <v>6284906</v>
      </c>
      <c r="AG15" s="33">
        <f>'2007-08 Back-Up Data'!F15/'2007-08 Back-Up Data'!B15</f>
        <v>683.2904979343335</v>
      </c>
      <c r="AH15" s="4">
        <f>'2007-08 Back-Up Data'!F15/'2007-08 Back-Up Data'!L15</f>
        <v>0.3455418741163054</v>
      </c>
      <c r="AI15" s="32">
        <f>'2007-08 Back-Up Data'!G15</f>
        <v>1155224</v>
      </c>
      <c r="AJ15" s="33">
        <f>'2007-08 Back-Up Data'!G15/'2007-08 Back-Up Data'!B15</f>
        <v>125.59512937595129</v>
      </c>
      <c r="AK15" s="4">
        <f>'2007-08 Back-Up Data'!G15/'2007-08 Back-Up Data'!L15</f>
        <v>0.06351380052209767</v>
      </c>
      <c r="AP15" s="2" t="str">
        <f>'2007-08 Back-Up Data'!A15</f>
        <v>Franklin</v>
      </c>
      <c r="AQ15" s="32">
        <f>'2007-08 Back-Up Data'!H15</f>
        <v>1198951</v>
      </c>
      <c r="AR15" s="33">
        <f>'2007-08 Back-Up Data'!H15/'2007-08 Back-Up Data'!B15</f>
        <v>130.34909762991956</v>
      </c>
      <c r="AS15" s="4">
        <f>'2007-08 Back-Up Data'!H15/'2007-08 Back-Up Data'!L15</f>
        <v>0.06591789527379063</v>
      </c>
      <c r="AT15" s="32">
        <f>'2007-08 Back-Up Data'!I15</f>
        <v>1768277</v>
      </c>
      <c r="AU15" s="33">
        <f>'2007-08 Back-Up Data'!I15/'2007-08 Back-Up Data'!B15</f>
        <v>192.24581430745815</v>
      </c>
      <c r="AV15" s="4">
        <f>'2007-08 Back-Up Data'!I15/'2007-08 Back-Up Data'!L15</f>
        <v>0.09721923423146792</v>
      </c>
      <c r="AW15" s="32">
        <f>'2007-08 Back-Up Data'!J15</f>
        <v>2011026</v>
      </c>
      <c r="AX15" s="33">
        <f>'2007-08 Back-Up Data'!J15/'2007-08 Back-Up Data'!B15</f>
        <v>218.63731245923026</v>
      </c>
      <c r="AY15" s="4">
        <f>'2007-08 Back-Up Data'!J15/'2007-08 Back-Up Data'!L15</f>
        <v>0.11056548704731894</v>
      </c>
    </row>
    <row r="16" spans="3:51" ht="12.75">
      <c r="C16" s="2" t="str">
        <f>'2007-08 Back-Up Data'!A16</f>
        <v>Genesee</v>
      </c>
      <c r="D16" s="32">
        <f>'2007-08 Back-Up Data'!K16</f>
        <v>29588335.06</v>
      </c>
      <c r="E16" s="33">
        <f>'2007-08 Back-Up Data'!K16/'2007-08 Back-Up Data'!B16</f>
        <v>1139.371368169741</v>
      </c>
      <c r="F16" s="4">
        <f>'2007-08 Back-Up Data'!K16/'2007-08 Back-Up Data'!L16</f>
        <v>0.8255185061439411</v>
      </c>
      <c r="G16" s="32">
        <f>'2007-08 Back-Up Data'!C16+'2007-08 Back-Up Data'!D16</f>
        <v>6253787</v>
      </c>
      <c r="H16" s="33">
        <f>('2007-08 Back-Up Data'!C16+'2007-08 Back-Up Data'!D16)/'2007-08 Back-Up Data'!B16</f>
        <v>240.81739766644847</v>
      </c>
      <c r="I16" s="4">
        <f>('2007-08 Back-Up Data'!C16+'2007-08 Back-Up Data'!D16)/'2007-08 Back-Up Data'!L16</f>
        <v>0.1744814938560588</v>
      </c>
      <c r="J16" s="32">
        <f>'2007-08 Back-Up Data'!L16</f>
        <v>35842122.06</v>
      </c>
      <c r="K16" s="33">
        <f>'2007-08 Back-Up Data'!L16/'2007-08 Back-Up Data'!B16</f>
        <v>1380.1887658361893</v>
      </c>
      <c r="P16" s="2" t="str">
        <f>'2007-08 Back-Up Data'!A16</f>
        <v>Genesee</v>
      </c>
      <c r="Q16" s="32">
        <f>'2007-08 Back-Up Data'!C16</f>
        <v>2281120</v>
      </c>
      <c r="R16" s="33">
        <f>'2007-08 Back-Up Data'!C16/'2007-08 Back-Up Data'!B16</f>
        <v>87.84011706265163</v>
      </c>
      <c r="S16" s="4">
        <f>'2007-08 Back-Up Data'!C16/'2007-08 Back-Up Data'!L16</f>
        <v>0.06364355314067026</v>
      </c>
      <c r="T16" s="32">
        <f>'2007-08 Back-Up Data'!D16</f>
        <v>3972667</v>
      </c>
      <c r="U16" s="33">
        <f>'2007-08 Back-Up Data'!D16/'2007-08 Back-Up Data'!B16</f>
        <v>152.97728060379683</v>
      </c>
      <c r="V16" s="4">
        <f>'2007-08 Back-Up Data'!D16/'2007-08 Back-Up Data'!L16</f>
        <v>0.11083794071538854</v>
      </c>
      <c r="W16" s="33">
        <f>SUM('2007-08 Back-Up Data'!C16+'2007-08 Back-Up Data'!D16)/'2007-08 Back-Up Data'!B16</f>
        <v>240.81739766644847</v>
      </c>
      <c r="AB16" s="2" t="str">
        <f>'2007-08 Back-Up Data'!A16</f>
        <v>Genesee</v>
      </c>
      <c r="AC16" s="32">
        <f>'2007-08 Back-Up Data'!E16</f>
        <v>7775989.9</v>
      </c>
      <c r="AD16" s="33">
        <f>'2007-08 Back-Up Data'!E16/'2007-08 Back-Up Data'!B16</f>
        <v>299.4335515422234</v>
      </c>
      <c r="AE16" s="4">
        <f>'2007-08 Back-Up Data'!E16/'2007-08 Back-Up Data'!L16</f>
        <v>0.2169511583879696</v>
      </c>
      <c r="AF16" s="32">
        <f>'2007-08 Back-Up Data'!F16</f>
        <v>6903088.4</v>
      </c>
      <c r="AG16" s="33">
        <f>'2007-08 Back-Up Data'!F16/'2007-08 Back-Up Data'!B16</f>
        <v>265.8203396357195</v>
      </c>
      <c r="AH16" s="4">
        <f>'2007-08 Back-Up Data'!F16/'2007-08 Back-Up Data'!L16</f>
        <v>0.19259708977175444</v>
      </c>
      <c r="AI16" s="32">
        <f>'2007-08 Back-Up Data'!G16</f>
        <v>1681081.5</v>
      </c>
      <c r="AJ16" s="33">
        <f>'2007-08 Back-Up Data'!G16/'2007-08 Back-Up Data'!B16</f>
        <v>64.73416381069737</v>
      </c>
      <c r="AK16" s="4">
        <f>'2007-08 Back-Up Data'!G16/'2007-08 Back-Up Data'!L16</f>
        <v>0.046902398724770145</v>
      </c>
      <c r="AP16" s="2" t="str">
        <f>'2007-08 Back-Up Data'!A16</f>
        <v>Genesee</v>
      </c>
      <c r="AQ16" s="32">
        <f>'2007-08 Back-Up Data'!H16</f>
        <v>3286594.5</v>
      </c>
      <c r="AR16" s="33">
        <f>'2007-08 Back-Up Data'!H16/'2007-08 Back-Up Data'!B16</f>
        <v>126.55837729600678</v>
      </c>
      <c r="AS16" s="4">
        <f>'2007-08 Back-Up Data'!H16/'2007-08 Back-Up Data'!L16</f>
        <v>0.09169642619089947</v>
      </c>
      <c r="AT16" s="32">
        <f>'2007-08 Back-Up Data'!I16</f>
        <v>4756920.7</v>
      </c>
      <c r="AU16" s="33">
        <f>'2007-08 Back-Up Data'!I16/'2007-08 Back-Up Data'!B16</f>
        <v>183.17689167853982</v>
      </c>
      <c r="AV16" s="4">
        <f>'2007-08 Back-Up Data'!I16/'2007-08 Back-Up Data'!L16</f>
        <v>0.1327187238533722</v>
      </c>
      <c r="AW16" s="32">
        <f>'2007-08 Back-Up Data'!J16</f>
        <v>5184660.06</v>
      </c>
      <c r="AX16" s="33">
        <f>'2007-08 Back-Up Data'!J16/'2007-08 Back-Up Data'!B16</f>
        <v>199.64804420655395</v>
      </c>
      <c r="AY16" s="4">
        <f>'2007-08 Back-Up Data'!J16/'2007-08 Back-Up Data'!L16</f>
        <v>0.14465270921517528</v>
      </c>
    </row>
    <row r="17" spans="3:51" ht="12.75">
      <c r="C17" s="2" t="str">
        <f>'2007-08 Back-Up Data'!A17</f>
        <v>Hamilton</v>
      </c>
      <c r="D17" s="32">
        <f>'2007-08 Back-Up Data'!K17</f>
        <v>23060704.34</v>
      </c>
      <c r="E17" s="33">
        <f>'2007-08 Back-Up Data'!K17/'2007-08 Back-Up Data'!B17</f>
        <v>1365.1849597442576</v>
      </c>
      <c r="F17" s="4">
        <f>'2007-08 Back-Up Data'!K17/'2007-08 Back-Up Data'!L17</f>
        <v>0.8767597122088635</v>
      </c>
      <c r="G17" s="32">
        <f>'2007-08 Back-Up Data'!C17+'2007-08 Back-Up Data'!D17</f>
        <v>3241490</v>
      </c>
      <c r="H17" s="33">
        <f>('2007-08 Back-Up Data'!C17+'2007-08 Back-Up Data'!D17)/'2007-08 Back-Up Data'!B17</f>
        <v>191.89497987212883</v>
      </c>
      <c r="I17" s="4">
        <f>('2007-08 Back-Up Data'!C17+'2007-08 Back-Up Data'!D17)/'2007-08 Back-Up Data'!L17</f>
        <v>0.12324028779113644</v>
      </c>
      <c r="J17" s="32">
        <f>'2007-08 Back-Up Data'!L17</f>
        <v>26302194.34</v>
      </c>
      <c r="K17" s="33">
        <f>'2007-08 Back-Up Data'!L17/'2007-08 Back-Up Data'!B17</f>
        <v>1557.0799396163864</v>
      </c>
      <c r="P17" s="2" t="str">
        <f>'2007-08 Back-Up Data'!A17</f>
        <v>Hamilton</v>
      </c>
      <c r="Q17" s="32">
        <f>'2007-08 Back-Up Data'!C17</f>
        <v>1315040</v>
      </c>
      <c r="R17" s="33">
        <f>'2007-08 Back-Up Data'!C17/'2007-08 Back-Up Data'!B17</f>
        <v>77.84986976083353</v>
      </c>
      <c r="S17" s="4">
        <f>'2007-08 Back-Up Data'!C17/'2007-08 Back-Up Data'!L17</f>
        <v>0.04999734938465214</v>
      </c>
      <c r="T17" s="32">
        <f>'2007-08 Back-Up Data'!D17</f>
        <v>1926450</v>
      </c>
      <c r="U17" s="33">
        <f>'2007-08 Back-Up Data'!D17/'2007-08 Back-Up Data'!B17</f>
        <v>114.04511011129529</v>
      </c>
      <c r="V17" s="4">
        <f>'2007-08 Back-Up Data'!D17/'2007-08 Back-Up Data'!L17</f>
        <v>0.0732429384064843</v>
      </c>
      <c r="W17" s="33">
        <f>SUM('2007-08 Back-Up Data'!C17+'2007-08 Back-Up Data'!D17)/'2007-08 Back-Up Data'!B17</f>
        <v>191.89497987212883</v>
      </c>
      <c r="AB17" s="2" t="str">
        <f>'2007-08 Back-Up Data'!A17</f>
        <v>Hamilton</v>
      </c>
      <c r="AC17" s="32">
        <f>'2007-08 Back-Up Data'!E17</f>
        <v>3753210.24</v>
      </c>
      <c r="AD17" s="33">
        <f>'2007-08 Back-Up Data'!E17/'2007-08 Back-Up Data'!B17</f>
        <v>222.18862420080512</v>
      </c>
      <c r="AE17" s="4">
        <f>'2007-08 Back-Up Data'!E17/'2007-08 Back-Up Data'!L17</f>
        <v>0.14269570787453928</v>
      </c>
      <c r="AF17" s="32">
        <f>'2007-08 Back-Up Data'!F17</f>
        <v>12686602.58</v>
      </c>
      <c r="AG17" s="33">
        <f>'2007-08 Back-Up Data'!F17/'2007-08 Back-Up Data'!B17</f>
        <v>751.0420660667771</v>
      </c>
      <c r="AH17" s="4">
        <f>'2007-08 Back-Up Data'!F17/'2007-08 Back-Up Data'!L17</f>
        <v>0.48234008220015306</v>
      </c>
      <c r="AI17" s="32">
        <f>'2007-08 Back-Up Data'!G17</f>
        <v>1086505</v>
      </c>
      <c r="AJ17" s="33">
        <f>'2007-08 Back-Up Data'!G17/'2007-08 Back-Up Data'!B17</f>
        <v>64.32068434762017</v>
      </c>
      <c r="AK17" s="4">
        <f>'2007-08 Back-Up Data'!G17/'2007-08 Back-Up Data'!L17</f>
        <v>0.04130853060984569</v>
      </c>
      <c r="AP17" s="2" t="str">
        <f>'2007-08 Back-Up Data'!A17</f>
        <v>Hamilton</v>
      </c>
      <c r="AQ17" s="32">
        <f>'2007-08 Back-Up Data'!H17</f>
        <v>1919388.02</v>
      </c>
      <c r="AR17" s="33">
        <f>'2007-08 Back-Up Data'!H17/'2007-08 Back-Up Data'!B17</f>
        <v>113.62704357092115</v>
      </c>
      <c r="AS17" s="4">
        <f>'2007-08 Back-Up Data'!H17/'2007-08 Back-Up Data'!L17</f>
        <v>0.07297444445846187</v>
      </c>
      <c r="AT17" s="32">
        <f>'2007-08 Back-Up Data'!I17</f>
        <v>1110585.7</v>
      </c>
      <c r="AU17" s="33">
        <f>'2007-08 Back-Up Data'!I17/'2007-08 Back-Up Data'!B17</f>
        <v>65.74625266398294</v>
      </c>
      <c r="AV17" s="4">
        <f>'2007-08 Back-Up Data'!I17/'2007-08 Back-Up Data'!L17</f>
        <v>0.04222407019139986</v>
      </c>
      <c r="AW17" s="32">
        <f>'2007-08 Back-Up Data'!J17</f>
        <v>2504412.8</v>
      </c>
      <c r="AX17" s="33">
        <f>'2007-08 Back-Up Data'!J17/'2007-08 Back-Up Data'!B17</f>
        <v>148.26028889415107</v>
      </c>
      <c r="AY17" s="4">
        <f>'2007-08 Back-Up Data'!J17/'2007-08 Back-Up Data'!L17</f>
        <v>0.09521687687446384</v>
      </c>
    </row>
    <row r="18" spans="3:51" ht="12.75">
      <c r="C18" s="2" t="str">
        <f>'2007-08 Back-Up Data'!A18</f>
        <v>Herkimer</v>
      </c>
      <c r="D18" s="32">
        <f>'2007-08 Back-Up Data'!K18</f>
        <v>15805824.41</v>
      </c>
      <c r="E18" s="33">
        <f>'2007-08 Back-Up Data'!K18/'2007-08 Back-Up Data'!B18</f>
        <v>1387.20593382482</v>
      </c>
      <c r="F18" s="4">
        <f>'2007-08 Back-Up Data'!K18/'2007-08 Back-Up Data'!L18</f>
        <v>0.8532033922843347</v>
      </c>
      <c r="G18" s="32">
        <f>'2007-08 Back-Up Data'!C18+'2007-08 Back-Up Data'!D18</f>
        <v>2719447</v>
      </c>
      <c r="H18" s="33">
        <f>('2007-08 Back-Up Data'!C18+'2007-08 Back-Up Data'!D18)/'2007-08 Back-Up Data'!B18</f>
        <v>238.67360014042478</v>
      </c>
      <c r="I18" s="4">
        <f>('2007-08 Back-Up Data'!C18+'2007-08 Back-Up Data'!D18)/'2007-08 Back-Up Data'!L18</f>
        <v>0.1467966077156653</v>
      </c>
      <c r="J18" s="32">
        <f>'2007-08 Back-Up Data'!L18</f>
        <v>18525271.41</v>
      </c>
      <c r="K18" s="33">
        <f>'2007-08 Back-Up Data'!L18/'2007-08 Back-Up Data'!B18</f>
        <v>1625.879533965245</v>
      </c>
      <c r="P18" s="2" t="str">
        <f>'2007-08 Back-Up Data'!A18</f>
        <v>Herkimer</v>
      </c>
      <c r="Q18" s="32">
        <f>'2007-08 Back-Up Data'!C18</f>
        <v>2275013</v>
      </c>
      <c r="R18" s="33">
        <f>'2007-08 Back-Up Data'!C18/'2007-08 Back-Up Data'!B18</f>
        <v>199.66763208706337</v>
      </c>
      <c r="S18" s="4">
        <f>'2007-08 Back-Up Data'!C18/'2007-08 Back-Up Data'!L18</f>
        <v>0.12280592006721913</v>
      </c>
      <c r="T18" s="32">
        <f>'2007-08 Back-Up Data'!D18</f>
        <v>444434</v>
      </c>
      <c r="U18" s="33">
        <f>'2007-08 Back-Up Data'!D18/'2007-08 Back-Up Data'!B18</f>
        <v>39.00596805336142</v>
      </c>
      <c r="V18" s="4">
        <f>'2007-08 Back-Up Data'!D18/'2007-08 Back-Up Data'!L18</f>
        <v>0.023990687648446172</v>
      </c>
      <c r="W18" s="33">
        <f>SUM('2007-08 Back-Up Data'!C18+'2007-08 Back-Up Data'!D18)/'2007-08 Back-Up Data'!B18</f>
        <v>238.67360014042478</v>
      </c>
      <c r="AB18" s="2" t="str">
        <f>'2007-08 Back-Up Data'!A18</f>
        <v>Herkimer</v>
      </c>
      <c r="AC18" s="32">
        <f>'2007-08 Back-Up Data'!E18</f>
        <v>4579045.29</v>
      </c>
      <c r="AD18" s="33">
        <f>'2007-08 Back-Up Data'!E18/'2007-08 Back-Up Data'!B18</f>
        <v>401.88215639810426</v>
      </c>
      <c r="AE18" s="4">
        <f>'2007-08 Back-Up Data'!E18/'2007-08 Back-Up Data'!L18</f>
        <v>0.24717831057137532</v>
      </c>
      <c r="AF18" s="32">
        <f>'2007-08 Back-Up Data'!F18</f>
        <v>3878803.39</v>
      </c>
      <c r="AG18" s="33">
        <f>'2007-08 Back-Up Data'!F18/'2007-08 Back-Up Data'!B18</f>
        <v>340.4250824995612</v>
      </c>
      <c r="AH18" s="4">
        <f>'2007-08 Back-Up Data'!F18/'2007-08 Back-Up Data'!L18</f>
        <v>0.2093790317104995</v>
      </c>
      <c r="AI18" s="32">
        <f>'2007-08 Back-Up Data'!G18</f>
        <v>2479395.46</v>
      </c>
      <c r="AJ18" s="33">
        <f>'2007-08 Back-Up Data'!G18/'2007-08 Back-Up Data'!B18</f>
        <v>217.6053589608566</v>
      </c>
      <c r="AK18" s="4">
        <f>'2007-08 Back-Up Data'!G18/'2007-08 Back-Up Data'!L18</f>
        <v>0.13383854979105</v>
      </c>
      <c r="AP18" s="2" t="str">
        <f>'2007-08 Back-Up Data'!A18</f>
        <v>Herkimer</v>
      </c>
      <c r="AQ18" s="32">
        <f>'2007-08 Back-Up Data'!H18</f>
        <v>566640.21</v>
      </c>
      <c r="AR18" s="33">
        <f>'2007-08 Back-Up Data'!H18/'2007-08 Back-Up Data'!B18</f>
        <v>49.7314560294892</v>
      </c>
      <c r="AS18" s="4">
        <f>'2007-08 Back-Up Data'!H18/'2007-08 Back-Up Data'!L18</f>
        <v>0.03058741745041996</v>
      </c>
      <c r="AT18" s="32">
        <f>'2007-08 Back-Up Data'!I18</f>
        <v>2060749.7</v>
      </c>
      <c r="AU18" s="33">
        <f>'2007-08 Back-Up Data'!I18/'2007-08 Back-Up Data'!B18</f>
        <v>180.8627084430402</v>
      </c>
      <c r="AV18" s="4">
        <f>'2007-08 Back-Up Data'!I18/'2007-08 Back-Up Data'!L18</f>
        <v>0.11123991948034838</v>
      </c>
      <c r="AW18" s="32">
        <f>'2007-08 Back-Up Data'!J18</f>
        <v>2241190.36</v>
      </c>
      <c r="AX18" s="33">
        <f>'2007-08 Back-Up Data'!J18/'2007-08 Back-Up Data'!B18</f>
        <v>196.69917149376863</v>
      </c>
      <c r="AY18" s="4">
        <f>'2007-08 Back-Up Data'!J18/'2007-08 Back-Up Data'!L18</f>
        <v>0.1209801632806415</v>
      </c>
    </row>
    <row r="19" spans="3:51" ht="12.75">
      <c r="C19" s="2" t="str">
        <f>'2007-08 Back-Up Data'!A19</f>
        <v>Jefferson</v>
      </c>
      <c r="D19" s="32">
        <f>'2007-08 Back-Up Data'!K19</f>
        <v>37156406</v>
      </c>
      <c r="E19" s="33">
        <f>'2007-08 Back-Up Data'!K19/'2007-08 Back-Up Data'!B19</f>
        <v>1515.0420387359836</v>
      </c>
      <c r="F19" s="4">
        <f>'2007-08 Back-Up Data'!K19/'2007-08 Back-Up Data'!L19</f>
        <v>0.9323805636961334</v>
      </c>
      <c r="G19" s="32">
        <f>'2007-08 Back-Up Data'!C19+'2007-08 Back-Up Data'!D19</f>
        <v>2694710</v>
      </c>
      <c r="H19" s="33">
        <f>('2007-08 Back-Up Data'!C19+'2007-08 Back-Up Data'!D19)/'2007-08 Back-Up Data'!B19</f>
        <v>109.87604485219164</v>
      </c>
      <c r="I19" s="4">
        <f>('2007-08 Back-Up Data'!C19+'2007-08 Back-Up Data'!D19)/'2007-08 Back-Up Data'!L19</f>
        <v>0.06761943630386662</v>
      </c>
      <c r="J19" s="32">
        <f>'2007-08 Back-Up Data'!L19</f>
        <v>39851116</v>
      </c>
      <c r="K19" s="33">
        <f>'2007-08 Back-Up Data'!L19/'2007-08 Back-Up Data'!B19</f>
        <v>1624.9180835881753</v>
      </c>
      <c r="P19" s="2" t="str">
        <f>'2007-08 Back-Up Data'!A19</f>
        <v>Jefferson</v>
      </c>
      <c r="Q19" s="32">
        <f>'2007-08 Back-Up Data'!C19</f>
        <v>2472946</v>
      </c>
      <c r="R19" s="33">
        <f>'2007-08 Back-Up Data'!C19/'2007-08 Back-Up Data'!B19</f>
        <v>100.83367991845056</v>
      </c>
      <c r="S19" s="4">
        <f>'2007-08 Back-Up Data'!C19/'2007-08 Back-Up Data'!L19</f>
        <v>0.06205462351418214</v>
      </c>
      <c r="T19" s="32">
        <f>'2007-08 Back-Up Data'!D19</f>
        <v>221764</v>
      </c>
      <c r="U19" s="33">
        <f>'2007-08 Back-Up Data'!D19/'2007-08 Back-Up Data'!B19</f>
        <v>9.04236493374108</v>
      </c>
      <c r="V19" s="4">
        <f>'2007-08 Back-Up Data'!D19/'2007-08 Back-Up Data'!L19</f>
        <v>0.005564812789684485</v>
      </c>
      <c r="W19" s="33">
        <f>SUM('2007-08 Back-Up Data'!C19+'2007-08 Back-Up Data'!D19)/'2007-08 Back-Up Data'!B19</f>
        <v>109.87604485219164</v>
      </c>
      <c r="AB19" s="2" t="str">
        <f>'2007-08 Back-Up Data'!A19</f>
        <v>Jefferson</v>
      </c>
      <c r="AC19" s="32">
        <f>'2007-08 Back-Up Data'!E19</f>
        <v>9003492</v>
      </c>
      <c r="AD19" s="33">
        <f>'2007-08 Back-Up Data'!E19/'2007-08 Back-Up Data'!B19</f>
        <v>367.1148623853211</v>
      </c>
      <c r="AE19" s="4">
        <f>'2007-08 Back-Up Data'!E19/'2007-08 Back-Up Data'!L19</f>
        <v>0.2259282274554118</v>
      </c>
      <c r="AF19" s="32">
        <f>'2007-08 Back-Up Data'!F19</f>
        <v>14793970</v>
      </c>
      <c r="AG19" s="33">
        <f>'2007-08 Back-Up Data'!F19/'2007-08 Back-Up Data'!B19</f>
        <v>603.2199796126401</v>
      </c>
      <c r="AH19" s="4">
        <f>'2007-08 Back-Up Data'!F19/'2007-08 Back-Up Data'!L19</f>
        <v>0.3712310089383695</v>
      </c>
      <c r="AI19" s="32">
        <f>'2007-08 Back-Up Data'!G19</f>
        <v>2100698</v>
      </c>
      <c r="AJ19" s="33">
        <f>'2007-08 Back-Up Data'!G19/'2007-08 Back-Up Data'!B19</f>
        <v>85.65537206931702</v>
      </c>
      <c r="AK19" s="4">
        <f>'2007-08 Back-Up Data'!G19/'2007-08 Back-Up Data'!L19</f>
        <v>0.05271365549712585</v>
      </c>
      <c r="AP19" s="2" t="str">
        <f>'2007-08 Back-Up Data'!A19</f>
        <v>Jefferson</v>
      </c>
      <c r="AQ19" s="32">
        <f>'2007-08 Back-Up Data'!H19</f>
        <v>2969750</v>
      </c>
      <c r="AR19" s="33">
        <f>'2007-08 Back-Up Data'!H19/'2007-08 Back-Up Data'!B19</f>
        <v>121.09072375127421</v>
      </c>
      <c r="AS19" s="4">
        <f>'2007-08 Back-Up Data'!H19/'2007-08 Back-Up Data'!L19</f>
        <v>0.074521125079659</v>
      </c>
      <c r="AT19" s="32">
        <f>'2007-08 Back-Up Data'!I19</f>
        <v>4178489</v>
      </c>
      <c r="AU19" s="33">
        <f>'2007-08 Back-Up Data'!I19/'2007-08 Back-Up Data'!B19</f>
        <v>170.37671763506626</v>
      </c>
      <c r="AV19" s="4">
        <f>'2007-08 Back-Up Data'!I19/'2007-08 Back-Up Data'!L19</f>
        <v>0.10485249647713756</v>
      </c>
      <c r="AW19" s="32">
        <f>'2007-08 Back-Up Data'!J19</f>
        <v>4110007</v>
      </c>
      <c r="AX19" s="33">
        <f>'2007-08 Back-Up Data'!J19/'2007-08 Back-Up Data'!B19</f>
        <v>167.58438328236494</v>
      </c>
      <c r="AY19" s="4">
        <f>'2007-08 Back-Up Data'!J19/'2007-08 Back-Up Data'!L19</f>
        <v>0.10313405024842968</v>
      </c>
    </row>
    <row r="20" spans="3:51" ht="12.75">
      <c r="C20" s="2" t="str">
        <f>'2007-08 Back-Up Data'!A20</f>
        <v>Madison</v>
      </c>
      <c r="D20" s="32">
        <f>'2007-08 Back-Up Data'!K20</f>
        <v>43598862.61</v>
      </c>
      <c r="E20" s="33">
        <f>'2007-08 Back-Up Data'!K20/'2007-08 Back-Up Data'!B20</f>
        <v>2545.7703264042975</v>
      </c>
      <c r="F20" s="4">
        <f>'2007-08 Back-Up Data'!K20/'2007-08 Back-Up Data'!L20</f>
        <v>0.9241015590020979</v>
      </c>
      <c r="G20" s="32">
        <f>'2007-08 Back-Up Data'!C20+'2007-08 Back-Up Data'!D20</f>
        <v>3580868</v>
      </c>
      <c r="H20" s="33">
        <f>('2007-08 Back-Up Data'!C20+'2007-08 Back-Up Data'!D20)/'2007-08 Back-Up Data'!B20</f>
        <v>209.08957141188836</v>
      </c>
      <c r="I20" s="4">
        <f>('2007-08 Back-Up Data'!C20+'2007-08 Back-Up Data'!D20)/'2007-08 Back-Up Data'!L20</f>
        <v>0.07589844099790209</v>
      </c>
      <c r="J20" s="32">
        <f>'2007-08 Back-Up Data'!L20</f>
        <v>47179730.61</v>
      </c>
      <c r="K20" s="33">
        <f>'2007-08 Back-Up Data'!L20/'2007-08 Back-Up Data'!B20</f>
        <v>2754.859897816186</v>
      </c>
      <c r="P20" s="2" t="str">
        <f>'2007-08 Back-Up Data'!A20</f>
        <v>Madison</v>
      </c>
      <c r="Q20" s="32">
        <f>'2007-08 Back-Up Data'!C20</f>
        <v>1983501</v>
      </c>
      <c r="R20" s="33">
        <f>'2007-08 Back-Up Data'!C20/'2007-08 Back-Up Data'!B20</f>
        <v>115.81811281093074</v>
      </c>
      <c r="S20" s="4">
        <f>'2007-08 Back-Up Data'!C20/'2007-08 Back-Up Data'!L20</f>
        <v>0.042041380363023656</v>
      </c>
      <c r="T20" s="32">
        <f>'2007-08 Back-Up Data'!D20</f>
        <v>1597367</v>
      </c>
      <c r="U20" s="33">
        <f>'2007-08 Back-Up Data'!D20/'2007-08 Back-Up Data'!B20</f>
        <v>93.27145860095762</v>
      </c>
      <c r="V20" s="4">
        <f>'2007-08 Back-Up Data'!D20/'2007-08 Back-Up Data'!L20</f>
        <v>0.033857060634878436</v>
      </c>
      <c r="W20" s="33">
        <f>SUM('2007-08 Back-Up Data'!C20+'2007-08 Back-Up Data'!D20)/'2007-08 Back-Up Data'!B20</f>
        <v>209.08957141188836</v>
      </c>
      <c r="AB20" s="2" t="str">
        <f>'2007-08 Back-Up Data'!A20</f>
        <v>Madison</v>
      </c>
      <c r="AC20" s="32">
        <f>'2007-08 Back-Up Data'!E20</f>
        <v>5449690</v>
      </c>
      <c r="AD20" s="33">
        <f>'2007-08 Back-Up Data'!E20/'2007-08 Back-Up Data'!B20</f>
        <v>318.2114912997781</v>
      </c>
      <c r="AE20" s="4">
        <f>'2007-08 Back-Up Data'!E20/'2007-08 Back-Up Data'!L20</f>
        <v>0.1155091377067954</v>
      </c>
      <c r="AF20" s="32">
        <f>'2007-08 Back-Up Data'!F20</f>
        <v>6690824</v>
      </c>
      <c r="AG20" s="33">
        <f>'2007-08 Back-Up Data'!F20/'2007-08 Back-Up Data'!B20</f>
        <v>390.68223753357466</v>
      </c>
      <c r="AH20" s="4">
        <f>'2007-08 Back-Up Data'!F20/'2007-08 Back-Up Data'!L20</f>
        <v>0.14181564653914838</v>
      </c>
      <c r="AI20" s="32">
        <f>'2007-08 Back-Up Data'!G20</f>
        <v>1425186.79</v>
      </c>
      <c r="AJ20" s="33">
        <f>'2007-08 Back-Up Data'!G20/'2007-08 Back-Up Data'!B20</f>
        <v>83.21772684806727</v>
      </c>
      <c r="AK20" s="4">
        <f>'2007-08 Back-Up Data'!G20/'2007-08 Back-Up Data'!L20</f>
        <v>0.0302076076224548</v>
      </c>
      <c r="AP20" s="2" t="str">
        <f>'2007-08 Back-Up Data'!A20</f>
        <v>Madison</v>
      </c>
      <c r="AQ20" s="32">
        <f>'2007-08 Back-Up Data'!H20</f>
        <v>3537117.74</v>
      </c>
      <c r="AR20" s="33">
        <f>'2007-08 Back-Up Data'!H20/'2007-08 Back-Up Data'!B20</f>
        <v>206.5349608781969</v>
      </c>
      <c r="AS20" s="4">
        <f>'2007-08 Back-Up Data'!H20/'2007-08 Back-Up Data'!L20</f>
        <v>0.07497113048903864</v>
      </c>
      <c r="AT20" s="32">
        <f>'2007-08 Back-Up Data'!I20</f>
        <v>11168012</v>
      </c>
      <c r="AU20" s="33">
        <f>'2007-08 Back-Up Data'!I20/'2007-08 Back-Up Data'!B20</f>
        <v>652.1086067966834</v>
      </c>
      <c r="AV20" s="4">
        <f>'2007-08 Back-Up Data'!I20/'2007-08 Back-Up Data'!L20</f>
        <v>0.23671207647024758</v>
      </c>
      <c r="AW20" s="32">
        <f>'2007-08 Back-Up Data'!J20</f>
        <v>15328032.08</v>
      </c>
      <c r="AX20" s="33">
        <f>'2007-08 Back-Up Data'!J20/'2007-08 Back-Up Data'!B20</f>
        <v>895.0153030479972</v>
      </c>
      <c r="AY20" s="4">
        <f>'2007-08 Back-Up Data'!J20/'2007-08 Back-Up Data'!L20</f>
        <v>0.3248859601744131</v>
      </c>
    </row>
    <row r="21" spans="3:51" ht="12.75">
      <c r="C21" s="2" t="str">
        <f>'2007-08 Back-Up Data'!A21</f>
        <v>Monroe 1</v>
      </c>
      <c r="D21" s="32">
        <f>'2007-08 Back-Up Data'!K21</f>
        <v>91269470</v>
      </c>
      <c r="E21" s="33">
        <f>'2007-08 Back-Up Data'!K21/'2007-08 Back-Up Data'!B21</f>
        <v>1933.593279945765</v>
      </c>
      <c r="F21" s="4">
        <f>'2007-08 Back-Up Data'!K21/'2007-08 Back-Up Data'!L21</f>
        <v>0.9201165626197345</v>
      </c>
      <c r="G21" s="32">
        <f>'2007-08 Back-Up Data'!C21+'2007-08 Back-Up Data'!D21</f>
        <v>7923908</v>
      </c>
      <c r="H21" s="33">
        <f>('2007-08 Back-Up Data'!C21+'2007-08 Back-Up Data'!D21)/'2007-08 Back-Up Data'!B21</f>
        <v>167.8722935468836</v>
      </c>
      <c r="I21" s="4">
        <f>('2007-08 Back-Up Data'!C21+'2007-08 Back-Up Data'!D21)/'2007-08 Back-Up Data'!L21</f>
        <v>0.07988343738026545</v>
      </c>
      <c r="J21" s="32">
        <f>'2007-08 Back-Up Data'!L21</f>
        <v>99193378</v>
      </c>
      <c r="K21" s="33">
        <f>'2007-08 Back-Up Data'!L21/'2007-08 Back-Up Data'!B21</f>
        <v>2101.4655734926487</v>
      </c>
      <c r="P21" s="2" t="str">
        <f>'2007-08 Back-Up Data'!A21</f>
        <v>Monroe 1</v>
      </c>
      <c r="Q21" s="32">
        <f>'2007-08 Back-Up Data'!C21</f>
        <v>4790927</v>
      </c>
      <c r="R21" s="33">
        <f>'2007-08 Back-Up Data'!C21/'2007-08 Back-Up Data'!B21</f>
        <v>101.49838989873311</v>
      </c>
      <c r="S21" s="4">
        <f>'2007-08 Back-Up Data'!C21/'2007-08 Back-Up Data'!L21</f>
        <v>0.048298859224251846</v>
      </c>
      <c r="T21" s="32">
        <f>'2007-08 Back-Up Data'!D21</f>
        <v>3132981</v>
      </c>
      <c r="U21" s="33">
        <f>'2007-08 Back-Up Data'!D21/'2007-08 Back-Up Data'!B21</f>
        <v>66.3739036481505</v>
      </c>
      <c r="V21" s="4">
        <f>'2007-08 Back-Up Data'!D21/'2007-08 Back-Up Data'!L21</f>
        <v>0.0315845781560136</v>
      </c>
      <c r="W21" s="33">
        <f>SUM('2007-08 Back-Up Data'!C21+'2007-08 Back-Up Data'!D21)/'2007-08 Back-Up Data'!B21</f>
        <v>167.8722935468836</v>
      </c>
      <c r="AB21" s="2" t="str">
        <f>'2007-08 Back-Up Data'!A21</f>
        <v>Monroe 1</v>
      </c>
      <c r="AC21" s="32">
        <f>'2007-08 Back-Up Data'!E21</f>
        <v>6344215</v>
      </c>
      <c r="AD21" s="33">
        <f>'2007-08 Back-Up Data'!E21/'2007-08 Back-Up Data'!B21</f>
        <v>134.40563959154272</v>
      </c>
      <c r="AE21" s="4">
        <f>'2007-08 Back-Up Data'!E21/'2007-08 Back-Up Data'!L21</f>
        <v>0.0639580496996483</v>
      </c>
      <c r="AF21" s="32">
        <f>'2007-08 Back-Up Data'!F21</f>
        <v>40805456</v>
      </c>
      <c r="AG21" s="33">
        <f>'2007-08 Back-Up Data'!F21/'2007-08 Back-Up Data'!B21</f>
        <v>864.4857421295708</v>
      </c>
      <c r="AH21" s="4">
        <f>'2007-08 Back-Up Data'!F21/'2007-08 Back-Up Data'!L21</f>
        <v>0.4113727833726965</v>
      </c>
      <c r="AI21" s="32">
        <f>'2007-08 Back-Up Data'!G21</f>
        <v>14838659</v>
      </c>
      <c r="AJ21" s="33">
        <f>'2007-08 Back-Up Data'!G21/'2007-08 Back-Up Data'!B21</f>
        <v>314.3650480911826</v>
      </c>
      <c r="AK21" s="4">
        <f>'2007-08 Back-Up Data'!G21/'2007-08 Back-Up Data'!L21</f>
        <v>0.14959324200048918</v>
      </c>
      <c r="AP21" s="2" t="str">
        <f>'2007-08 Back-Up Data'!A21</f>
        <v>Monroe 1</v>
      </c>
      <c r="AQ21" s="32">
        <f>'2007-08 Back-Up Data'!H21</f>
        <v>3186332</v>
      </c>
      <c r="AR21" s="33">
        <f>'2007-08 Back-Up Data'!H21/'2007-08 Back-Up Data'!B21</f>
        <v>67.50417355196814</v>
      </c>
      <c r="AS21" s="4">
        <f>'2007-08 Back-Up Data'!H21/'2007-08 Back-Up Data'!L21</f>
        <v>0.03212242655956328</v>
      </c>
      <c r="AT21" s="32">
        <f>'2007-08 Back-Up Data'!I21</f>
        <v>8580774</v>
      </c>
      <c r="AU21" s="33">
        <f>'2007-08 Back-Up Data'!I21/'2007-08 Back-Up Data'!B21</f>
        <v>181.7883564255752</v>
      </c>
      <c r="AV21" s="4">
        <f>'2007-08 Back-Up Data'!I21/'2007-08 Back-Up Data'!L21</f>
        <v>0.0865055124949974</v>
      </c>
      <c r="AW21" s="32">
        <f>'2007-08 Back-Up Data'!J21</f>
        <v>17514034</v>
      </c>
      <c r="AX21" s="33">
        <f>'2007-08 Back-Up Data'!J21/'2007-08 Back-Up Data'!B21</f>
        <v>371.0443201559256</v>
      </c>
      <c r="AY21" s="4">
        <f>'2007-08 Back-Up Data'!J21/'2007-08 Back-Up Data'!L21</f>
        <v>0.17656454849233988</v>
      </c>
    </row>
    <row r="22" spans="3:51" ht="12.75">
      <c r="C22" s="2" t="str">
        <f>'2007-08 Back-Up Data'!A22</f>
        <v>Monroe 2</v>
      </c>
      <c r="D22" s="32">
        <f>'2007-08 Back-Up Data'!K22</f>
        <v>50525411.8</v>
      </c>
      <c r="E22" s="33">
        <f>'2007-08 Back-Up Data'!K22/'2007-08 Back-Up Data'!B22</f>
        <v>1306.3763522597992</v>
      </c>
      <c r="F22" s="4">
        <f>'2007-08 Back-Up Data'!K22/'2007-08 Back-Up Data'!L22</f>
        <v>0.8963500635497702</v>
      </c>
      <c r="G22" s="32">
        <f>'2007-08 Back-Up Data'!C22+'2007-08 Back-Up Data'!D22</f>
        <v>5842534</v>
      </c>
      <c r="H22" s="33">
        <f>('2007-08 Back-Up Data'!C22+'2007-08 Back-Up Data'!D22)/'2007-08 Back-Up Data'!B22</f>
        <v>151.06355362498707</v>
      </c>
      <c r="I22" s="4">
        <f>('2007-08 Back-Up Data'!C22+'2007-08 Back-Up Data'!D22)/'2007-08 Back-Up Data'!L22</f>
        <v>0.10364993645022985</v>
      </c>
      <c r="J22" s="32">
        <f>'2007-08 Back-Up Data'!L22</f>
        <v>56367945.8</v>
      </c>
      <c r="K22" s="33">
        <f>'2007-08 Back-Up Data'!L22/'2007-08 Back-Up Data'!B22</f>
        <v>1457.4399058847864</v>
      </c>
      <c r="P22" s="2" t="str">
        <f>'2007-08 Back-Up Data'!A22</f>
        <v>Monroe 2</v>
      </c>
      <c r="Q22" s="32">
        <f>'2007-08 Back-Up Data'!C22</f>
        <v>3871589</v>
      </c>
      <c r="R22" s="33">
        <f>'2007-08 Back-Up Data'!C22/'2007-08 Back-Up Data'!B22</f>
        <v>100.10313889750749</v>
      </c>
      <c r="S22" s="4">
        <f>'2007-08 Back-Up Data'!C22/'2007-08 Back-Up Data'!L22</f>
        <v>0.06868423081686968</v>
      </c>
      <c r="T22" s="32">
        <f>'2007-08 Back-Up Data'!D22</f>
        <v>1970945</v>
      </c>
      <c r="U22" s="33">
        <f>'2007-08 Back-Up Data'!D22/'2007-08 Back-Up Data'!B22</f>
        <v>50.960414727479574</v>
      </c>
      <c r="V22" s="4">
        <f>'2007-08 Back-Up Data'!D22/'2007-08 Back-Up Data'!L22</f>
        <v>0.034965705633360156</v>
      </c>
      <c r="W22" s="33">
        <f>SUM('2007-08 Back-Up Data'!C22+'2007-08 Back-Up Data'!D22)/'2007-08 Back-Up Data'!B22</f>
        <v>151.06355362498707</v>
      </c>
      <c r="AB22" s="2" t="str">
        <f>'2007-08 Back-Up Data'!A22</f>
        <v>Monroe 2</v>
      </c>
      <c r="AC22" s="32">
        <f>'2007-08 Back-Up Data'!E22</f>
        <v>6632562</v>
      </c>
      <c r="AD22" s="33">
        <f>'2007-08 Back-Up Data'!E22/'2007-08 Back-Up Data'!B22</f>
        <v>171.49038163201985</v>
      </c>
      <c r="AE22" s="4">
        <f>'2007-08 Back-Up Data'!E22/'2007-08 Back-Up Data'!L22</f>
        <v>0.11766549065905468</v>
      </c>
      <c r="AF22" s="32">
        <f>'2007-08 Back-Up Data'!F22</f>
        <v>20275332</v>
      </c>
      <c r="AG22" s="33">
        <f>'2007-08 Back-Up Data'!F22/'2007-08 Back-Up Data'!B22</f>
        <v>524.2354948805461</v>
      </c>
      <c r="AH22" s="4">
        <f>'2007-08 Back-Up Data'!F22/'2007-08 Back-Up Data'!L22</f>
        <v>0.359696130704128</v>
      </c>
      <c r="AI22" s="32">
        <f>'2007-08 Back-Up Data'!G22</f>
        <v>5573963</v>
      </c>
      <c r="AJ22" s="33">
        <f>'2007-08 Back-Up Data'!G22/'2007-08 Back-Up Data'!B22</f>
        <v>144.11942806908678</v>
      </c>
      <c r="AK22" s="4">
        <f>'2007-08 Back-Up Data'!G22/'2007-08 Back-Up Data'!L22</f>
        <v>0.09888533138633554</v>
      </c>
      <c r="AP22" s="2" t="str">
        <f>'2007-08 Back-Up Data'!A22</f>
        <v>Monroe 2</v>
      </c>
      <c r="AQ22" s="32">
        <f>'2007-08 Back-Up Data'!H22</f>
        <v>3595694.8</v>
      </c>
      <c r="AR22" s="33">
        <f>'2007-08 Back-Up Data'!H22/'2007-08 Back-Up Data'!B22</f>
        <v>92.96966594270349</v>
      </c>
      <c r="AS22" s="4">
        <f>'2007-08 Back-Up Data'!H22/'2007-08 Back-Up Data'!L22</f>
        <v>0.06378970794426218</v>
      </c>
      <c r="AT22" s="32">
        <f>'2007-08 Back-Up Data'!I22</f>
        <v>10101840</v>
      </c>
      <c r="AU22" s="33">
        <f>'2007-08 Back-Up Data'!I22/'2007-08 Back-Up Data'!B22</f>
        <v>261.1914365497983</v>
      </c>
      <c r="AV22" s="4">
        <f>'2007-08 Back-Up Data'!I22/'2007-08 Back-Up Data'!L22</f>
        <v>0.17921249136597064</v>
      </c>
      <c r="AW22" s="32">
        <f>'2007-08 Back-Up Data'!J22</f>
        <v>4346020</v>
      </c>
      <c r="AX22" s="33">
        <f>'2007-08 Back-Up Data'!J22/'2007-08 Back-Up Data'!B22</f>
        <v>112.36994518564484</v>
      </c>
      <c r="AY22" s="4">
        <f>'2007-08 Back-Up Data'!J22/'2007-08 Back-Up Data'!L22</f>
        <v>0.07710091149001921</v>
      </c>
    </row>
    <row r="23" spans="3:51" ht="12.75">
      <c r="C23" s="2" t="str">
        <f>'2007-08 Back-Up Data'!A23</f>
        <v>Nassau</v>
      </c>
      <c r="D23" s="32">
        <f>'2007-08 Back-Up Data'!K23</f>
        <v>207374319</v>
      </c>
      <c r="E23" s="33">
        <f>'2007-08 Back-Up Data'!K23/'2007-08 Back-Up Data'!B23</f>
        <v>997.625026459099</v>
      </c>
      <c r="F23" s="4">
        <f>'2007-08 Back-Up Data'!K23/'2007-08 Back-Up Data'!L23</f>
        <v>0.8811954217155081</v>
      </c>
      <c r="G23" s="32">
        <f>'2007-08 Back-Up Data'!C23+'2007-08 Back-Up Data'!D23</f>
        <v>27958632</v>
      </c>
      <c r="H23" s="33">
        <f>('2007-08 Back-Up Data'!C23+'2007-08 Back-Up Data'!D23)/'2007-08 Back-Up Data'!B23</f>
        <v>134.50185694767833</v>
      </c>
      <c r="I23" s="4">
        <f>('2007-08 Back-Up Data'!C23+'2007-08 Back-Up Data'!D23)/'2007-08 Back-Up Data'!L23</f>
        <v>0.11880457828449191</v>
      </c>
      <c r="J23" s="32">
        <f>'2007-08 Back-Up Data'!L23</f>
        <v>235332951</v>
      </c>
      <c r="K23" s="33">
        <f>'2007-08 Back-Up Data'!L23/'2007-08 Back-Up Data'!B23</f>
        <v>1132.1268834067773</v>
      </c>
      <c r="P23" s="2" t="str">
        <f>'2007-08 Back-Up Data'!A23</f>
        <v>Nassau</v>
      </c>
      <c r="Q23" s="32">
        <f>'2007-08 Back-Up Data'!C23</f>
        <v>16946349</v>
      </c>
      <c r="R23" s="33">
        <f>'2007-08 Back-Up Data'!C23/'2007-08 Back-Up Data'!B23</f>
        <v>81.52456847614833</v>
      </c>
      <c r="S23" s="4">
        <f>'2007-08 Back-Up Data'!C23/'2007-08 Back-Up Data'!L23</f>
        <v>0.07201009857731312</v>
      </c>
      <c r="T23" s="32">
        <f>'2007-08 Back-Up Data'!D23</f>
        <v>11012283</v>
      </c>
      <c r="U23" s="33">
        <f>'2007-08 Back-Up Data'!D23/'2007-08 Back-Up Data'!B23</f>
        <v>52.97728847153001</v>
      </c>
      <c r="V23" s="4">
        <f>'2007-08 Back-Up Data'!D23/'2007-08 Back-Up Data'!L23</f>
        <v>0.04679447970717879</v>
      </c>
      <c r="W23" s="33">
        <f>SUM('2007-08 Back-Up Data'!C23+'2007-08 Back-Up Data'!D23)/'2007-08 Back-Up Data'!B23</f>
        <v>134.50185694767833</v>
      </c>
      <c r="AB23" s="2" t="str">
        <f>'2007-08 Back-Up Data'!A23</f>
        <v>Nassau</v>
      </c>
      <c r="AC23" s="32">
        <f>'2007-08 Back-Up Data'!E23</f>
        <v>13927589</v>
      </c>
      <c r="AD23" s="33">
        <f>'2007-08 Back-Up Data'!E23/'2007-08 Back-Up Data'!B23</f>
        <v>67.00208305270652</v>
      </c>
      <c r="AE23" s="4">
        <f>'2007-08 Back-Up Data'!E23/'2007-08 Back-Up Data'!L23</f>
        <v>0.05918248566899584</v>
      </c>
      <c r="AF23" s="32">
        <f>'2007-08 Back-Up Data'!F23</f>
        <v>113060510</v>
      </c>
      <c r="AG23" s="33">
        <f>'2007-08 Back-Up Data'!F23/'2007-08 Back-Up Data'!B23</f>
        <v>543.9053149113861</v>
      </c>
      <c r="AH23" s="4">
        <f>'2007-08 Back-Up Data'!F23/'2007-08 Back-Up Data'!L23</f>
        <v>0.48042787684245714</v>
      </c>
      <c r="AI23" s="32">
        <f>'2007-08 Back-Up Data'!G23</f>
        <v>73247</v>
      </c>
      <c r="AJ23" s="33">
        <f>'2007-08 Back-Up Data'!G23/'2007-08 Back-Up Data'!B23</f>
        <v>0.352372659572421</v>
      </c>
      <c r="AK23" s="4">
        <f>'2007-08 Back-Up Data'!G23/'2007-08 Back-Up Data'!L23</f>
        <v>0.00031124838102251137</v>
      </c>
      <c r="AP23" s="2" t="str">
        <f>'2007-08 Back-Up Data'!A23</f>
        <v>Nassau</v>
      </c>
      <c r="AQ23" s="32">
        <f>'2007-08 Back-Up Data'!H23</f>
        <v>20514706</v>
      </c>
      <c r="AR23" s="33">
        <f>'2007-08 Back-Up Data'!H23/'2007-08 Back-Up Data'!B23</f>
        <v>98.69102507360441</v>
      </c>
      <c r="AS23" s="4">
        <f>'2007-08 Back-Up Data'!H23/'2007-08 Back-Up Data'!L23</f>
        <v>0.08717311329682854</v>
      </c>
      <c r="AT23" s="32">
        <f>'2007-08 Back-Up Data'!I23</f>
        <v>35146449</v>
      </c>
      <c r="AU23" s="33">
        <f>'2007-08 Back-Up Data'!I23/'2007-08 Back-Up Data'!B23</f>
        <v>169.080613658668</v>
      </c>
      <c r="AV23" s="4">
        <f>'2007-08 Back-Up Data'!I23/'2007-08 Back-Up Data'!L23</f>
        <v>0.14934775963439137</v>
      </c>
      <c r="AW23" s="32">
        <f>'2007-08 Back-Up Data'!J23</f>
        <v>24651818</v>
      </c>
      <c r="AX23" s="33">
        <f>'2007-08 Back-Up Data'!J23/'2007-08 Back-Up Data'!B23</f>
        <v>118.59361710316162</v>
      </c>
      <c r="AY23" s="4">
        <f>'2007-08 Back-Up Data'!J23/'2007-08 Back-Up Data'!L23</f>
        <v>0.1047529378918127</v>
      </c>
    </row>
    <row r="24" spans="3:51" ht="12.75">
      <c r="C24" s="2" t="str">
        <f>'2007-08 Back-Up Data'!A24</f>
        <v>Oneida</v>
      </c>
      <c r="D24" s="32">
        <f>'2007-08 Back-Up Data'!K24</f>
        <v>33866955.2</v>
      </c>
      <c r="E24" s="33">
        <f>'2007-08 Back-Up Data'!K24/'2007-08 Back-Up Data'!B24</f>
        <v>1406.7271111111113</v>
      </c>
      <c r="F24" s="4">
        <f>'2007-08 Back-Up Data'!K24/'2007-08 Back-Up Data'!L24</f>
        <v>0.9216808430586388</v>
      </c>
      <c r="G24" s="32">
        <f>'2007-08 Back-Up Data'!C24+'2007-08 Back-Up Data'!D24</f>
        <v>2877819.8</v>
      </c>
      <c r="H24" s="33">
        <f>('2007-08 Back-Up Data'!C24+'2007-08 Back-Up Data'!D24)/'2007-08 Back-Up Data'!B24</f>
        <v>119.53560955347871</v>
      </c>
      <c r="I24" s="4">
        <f>('2007-08 Back-Up Data'!C24+'2007-08 Back-Up Data'!D24)/'2007-08 Back-Up Data'!L24</f>
        <v>0.07831915694136103</v>
      </c>
      <c r="J24" s="32">
        <f>'2007-08 Back-Up Data'!L24</f>
        <v>36744775.00000001</v>
      </c>
      <c r="K24" s="33">
        <f>'2007-08 Back-Up Data'!L24/'2007-08 Back-Up Data'!B24</f>
        <v>1526.2627206645902</v>
      </c>
      <c r="P24" s="2" t="str">
        <f>'2007-08 Back-Up Data'!A24</f>
        <v>Oneida</v>
      </c>
      <c r="Q24" s="32">
        <f>'2007-08 Back-Up Data'!C24</f>
        <v>2002819.8</v>
      </c>
      <c r="R24" s="33">
        <f>'2007-08 Back-Up Data'!C24/'2007-08 Back-Up Data'!B24</f>
        <v>83.19085358255452</v>
      </c>
      <c r="S24" s="4">
        <f>'2007-08 Back-Up Data'!C24/'2007-08 Back-Up Data'!L24</f>
        <v>0.05450624748688758</v>
      </c>
      <c r="T24" s="32">
        <f>'2007-08 Back-Up Data'!D24</f>
        <v>875000</v>
      </c>
      <c r="U24" s="33">
        <f>'2007-08 Back-Up Data'!D24/'2007-08 Back-Up Data'!B24</f>
        <v>36.3447559709242</v>
      </c>
      <c r="V24" s="4">
        <f>'2007-08 Back-Up Data'!D24/'2007-08 Back-Up Data'!L24</f>
        <v>0.023812909454473456</v>
      </c>
      <c r="W24" s="33">
        <f>SUM('2007-08 Back-Up Data'!C24+'2007-08 Back-Up Data'!D24)/'2007-08 Back-Up Data'!B24</f>
        <v>119.53560955347871</v>
      </c>
      <c r="AB24" s="2" t="str">
        <f>'2007-08 Back-Up Data'!A24</f>
        <v>Oneida</v>
      </c>
      <c r="AC24" s="32">
        <f>'2007-08 Back-Up Data'!E24</f>
        <v>4719312.23</v>
      </c>
      <c r="AD24" s="33">
        <f>'2007-08 Back-Up Data'!E24/'2007-08 Back-Up Data'!B24</f>
        <v>196.0254301142264</v>
      </c>
      <c r="AE24" s="4">
        <f>'2007-08 Back-Up Data'!E24/'2007-08 Back-Up Data'!L24</f>
        <v>0.1284349197947191</v>
      </c>
      <c r="AF24" s="32">
        <f>'2007-08 Back-Up Data'!F24</f>
        <v>11032416.25</v>
      </c>
      <c r="AG24" s="33">
        <f>'2007-08 Back-Up Data'!F24/'2007-08 Back-Up Data'!B24</f>
        <v>458.25197300103844</v>
      </c>
      <c r="AH24" s="4">
        <f>'2007-08 Back-Up Data'!F24/'2007-08 Back-Up Data'!L24</f>
        <v>0.3002444905432132</v>
      </c>
      <c r="AI24" s="32">
        <f>'2007-08 Back-Up Data'!G24</f>
        <v>2231612.71</v>
      </c>
      <c r="AJ24" s="33">
        <f>'2007-08 Back-Up Data'!G24/'2007-08 Back-Up Data'!B24</f>
        <v>92.69419356178608</v>
      </c>
      <c r="AK24" s="4">
        <f>'2007-08 Back-Up Data'!G24/'2007-08 Back-Up Data'!L24</f>
        <v>0.060732790172208145</v>
      </c>
      <c r="AP24" s="2" t="str">
        <f>'2007-08 Back-Up Data'!A24</f>
        <v>Oneida</v>
      </c>
      <c r="AQ24" s="32">
        <f>'2007-08 Back-Up Data'!H24</f>
        <v>7817270.35</v>
      </c>
      <c r="AR24" s="33">
        <f>'2007-08 Back-Up Data'!H24/'2007-08 Back-Up Data'!B24</f>
        <v>324.7048951194185</v>
      </c>
      <c r="AS24" s="4">
        <f>'2007-08 Back-Up Data'!H24/'2007-08 Back-Up Data'!L24</f>
        <v>0.21274508688650287</v>
      </c>
      <c r="AT24" s="32">
        <f>'2007-08 Back-Up Data'!I24</f>
        <v>3039907.78</v>
      </c>
      <c r="AU24" s="33">
        <f>'2007-08 Back-Up Data'!I24/'2007-08 Back-Up Data'!B24</f>
        <v>126.26823592938732</v>
      </c>
      <c r="AV24" s="4">
        <f>'2007-08 Back-Up Data'!I24/'2007-08 Back-Up Data'!L24</f>
        <v>0.0827303413886736</v>
      </c>
      <c r="AW24" s="32">
        <f>'2007-08 Back-Up Data'!J24</f>
        <v>5026435.88</v>
      </c>
      <c r="AX24" s="33">
        <f>'2007-08 Back-Up Data'!J24/'2007-08 Back-Up Data'!B24</f>
        <v>208.7823833852544</v>
      </c>
      <c r="AY24" s="4">
        <f>'2007-08 Back-Up Data'!J24/'2007-08 Back-Up Data'!L24</f>
        <v>0.13679321427332183</v>
      </c>
    </row>
    <row r="25" spans="3:51" ht="12.75">
      <c r="C25" s="2" t="str">
        <f>'2007-08 Back-Up Data'!A25</f>
        <v>Onondaga</v>
      </c>
      <c r="D25" s="32">
        <f>'2007-08 Back-Up Data'!K25</f>
        <v>73444142.5</v>
      </c>
      <c r="E25" s="33">
        <f>'2007-08 Back-Up Data'!K25/'2007-08 Back-Up Data'!B25</f>
        <v>1169.2134442410252</v>
      </c>
      <c r="F25" s="4">
        <f>'2007-08 Back-Up Data'!K25/'2007-08 Back-Up Data'!L25</f>
        <v>0.9230293894932018</v>
      </c>
      <c r="G25" s="32">
        <f>'2007-08 Back-Up Data'!C25+'2007-08 Back-Up Data'!D25</f>
        <v>6124442.57</v>
      </c>
      <c r="H25" s="33">
        <f>('2007-08 Back-Up Data'!C25+'2007-08 Back-Up Data'!D25)/'2007-08 Back-Up Data'!B25</f>
        <v>97.49968271909576</v>
      </c>
      <c r="I25" s="4">
        <f>('2007-08 Back-Up Data'!C25+'2007-08 Back-Up Data'!D25)/'2007-08 Back-Up Data'!L25</f>
        <v>0.07697061050679808</v>
      </c>
      <c r="J25" s="32">
        <f>'2007-08 Back-Up Data'!L25</f>
        <v>79568585.07000001</v>
      </c>
      <c r="K25" s="33">
        <f>'2007-08 Back-Up Data'!L25/'2007-08 Back-Up Data'!B25</f>
        <v>1266.7131269601211</v>
      </c>
      <c r="P25" s="2" t="str">
        <f>'2007-08 Back-Up Data'!A25</f>
        <v>Onondaga</v>
      </c>
      <c r="Q25" s="32">
        <f>'2007-08 Back-Up Data'!C25</f>
        <v>4393985.57</v>
      </c>
      <c r="R25" s="33">
        <f>'2007-08 Back-Up Data'!C25/'2007-08 Back-Up Data'!B25</f>
        <v>69.95121499641806</v>
      </c>
      <c r="S25" s="4">
        <f>'2007-08 Back-Up Data'!C25/'2007-08 Back-Up Data'!L25</f>
        <v>0.05522261789793568</v>
      </c>
      <c r="T25" s="32">
        <f>'2007-08 Back-Up Data'!D25</f>
        <v>1730457</v>
      </c>
      <c r="U25" s="33">
        <f>'2007-08 Back-Up Data'!D25/'2007-08 Back-Up Data'!B25</f>
        <v>27.548467722677703</v>
      </c>
      <c r="V25" s="4">
        <f>'2007-08 Back-Up Data'!D25/'2007-08 Back-Up Data'!L25</f>
        <v>0.02174799260886241</v>
      </c>
      <c r="W25" s="33">
        <f>SUM('2007-08 Back-Up Data'!C25+'2007-08 Back-Up Data'!D25)/'2007-08 Back-Up Data'!B25</f>
        <v>97.49968271909576</v>
      </c>
      <c r="AB25" s="2" t="str">
        <f>'2007-08 Back-Up Data'!A25</f>
        <v>Onondaga</v>
      </c>
      <c r="AC25" s="32">
        <f>'2007-08 Back-Up Data'!E25</f>
        <v>7988655</v>
      </c>
      <c r="AD25" s="33">
        <f>'2007-08 Back-Up Data'!E25/'2007-08 Back-Up Data'!B25</f>
        <v>127.17750537292048</v>
      </c>
      <c r="AE25" s="4">
        <f>'2007-08 Back-Up Data'!E25/'2007-08 Back-Up Data'!L25</f>
        <v>0.10039961114015068</v>
      </c>
      <c r="AF25" s="32">
        <f>'2007-08 Back-Up Data'!F25</f>
        <v>17366845.66</v>
      </c>
      <c r="AG25" s="33">
        <f>'2007-08 Back-Up Data'!F25/'2007-08 Back-Up Data'!B25</f>
        <v>276.4760910610523</v>
      </c>
      <c r="AH25" s="4">
        <f>'2007-08 Back-Up Data'!F25/'2007-08 Back-Up Data'!L25</f>
        <v>0.21826259251338473</v>
      </c>
      <c r="AI25" s="32">
        <f>'2007-08 Back-Up Data'!G25</f>
        <v>3734545.54</v>
      </c>
      <c r="AJ25" s="33">
        <f>'2007-08 Back-Up Data'!G25/'2007-08 Back-Up Data'!B25</f>
        <v>59.45308509114065</v>
      </c>
      <c r="AK25" s="4">
        <f>'2007-08 Back-Up Data'!G25/'2007-08 Back-Up Data'!L25</f>
        <v>0.04693492459008232</v>
      </c>
      <c r="AP25" s="2" t="str">
        <f>'2007-08 Back-Up Data'!A25</f>
        <v>Onondaga</v>
      </c>
      <c r="AQ25" s="32">
        <f>'2007-08 Back-Up Data'!H25</f>
        <v>6664004.72</v>
      </c>
      <c r="AR25" s="33">
        <f>'2007-08 Back-Up Data'!H25/'2007-08 Back-Up Data'!B25</f>
        <v>106.0893850195017</v>
      </c>
      <c r="AS25" s="4">
        <f>'2007-08 Back-Up Data'!H25/'2007-08 Back-Up Data'!L25</f>
        <v>0.0837517057031664</v>
      </c>
      <c r="AT25" s="32">
        <f>'2007-08 Back-Up Data'!J25</f>
        <v>18519583.87</v>
      </c>
      <c r="AU25" s="33">
        <f>'2007-08 Back-Up Data'!I25/'2007-08 Back-Up Data'!B25</f>
        <v>305.18996593170425</v>
      </c>
      <c r="AV25" s="4">
        <f>'2007-08 Back-Up Data'!I25/'2007-08 Back-Up Data'!L25</f>
        <v>0.2409306096512192</v>
      </c>
      <c r="AW25" s="32">
        <f>'2007-08 Back-Up Data'!J25</f>
        <v>18519583.87</v>
      </c>
      <c r="AX25" s="33">
        <f>'2007-08 Back-Up Data'!J25/'2007-08 Back-Up Data'!B25</f>
        <v>294.8274117647059</v>
      </c>
      <c r="AY25" s="4">
        <f>'2007-08 Back-Up Data'!J25/'2007-08 Back-Up Data'!L25</f>
        <v>0.2327499458951985</v>
      </c>
    </row>
    <row r="26" spans="3:51" ht="12.75">
      <c r="C26" s="2" t="str">
        <f>'2007-08 Back-Up Data'!A26</f>
        <v>Ontario</v>
      </c>
      <c r="D26" s="32">
        <f>'2007-08 Back-Up Data'!K26</f>
        <v>72370469</v>
      </c>
      <c r="E26" s="33">
        <f>'2007-08 Back-Up Data'!K26/'2007-08 Back-Up Data'!B26</f>
        <v>1754.3505527004752</v>
      </c>
      <c r="F26" s="4">
        <f>'2007-08 Back-Up Data'!K26/'2007-08 Back-Up Data'!L26</f>
        <v>0.9191590443977994</v>
      </c>
      <c r="G26" s="32">
        <f>'2007-08 Back-Up Data'!C26+'2007-08 Back-Up Data'!D26</f>
        <v>6365055</v>
      </c>
      <c r="H26" s="33">
        <f>('2007-08 Back-Up Data'!C26+'2007-08 Back-Up Data'!D26)/'2007-08 Back-Up Data'!B26</f>
        <v>154.29688257539027</v>
      </c>
      <c r="I26" s="4">
        <f>('2007-08 Back-Up Data'!C26+'2007-08 Back-Up Data'!D26)/'2007-08 Back-Up Data'!L26</f>
        <v>0.0808409556022006</v>
      </c>
      <c r="J26" s="32">
        <f>'2007-08 Back-Up Data'!L26</f>
        <v>78735524</v>
      </c>
      <c r="K26" s="33">
        <f>'2007-08 Back-Up Data'!L26/'2007-08 Back-Up Data'!B26</f>
        <v>1908.6474352758655</v>
      </c>
      <c r="P26" s="2" t="str">
        <f>'2007-08 Back-Up Data'!A26</f>
        <v>Ontario</v>
      </c>
      <c r="Q26" s="32">
        <f>'2007-08 Back-Up Data'!C26</f>
        <v>2803004</v>
      </c>
      <c r="R26" s="33">
        <f>'2007-08 Back-Up Data'!C26/'2007-08 Back-Up Data'!B26</f>
        <v>67.9483176573257</v>
      </c>
      <c r="S26" s="4">
        <f>'2007-08 Back-Up Data'!C26/'2007-08 Back-Up Data'!L26</f>
        <v>0.035600245703578476</v>
      </c>
      <c r="T26" s="32">
        <f>'2007-08 Back-Up Data'!D26</f>
        <v>3562051</v>
      </c>
      <c r="U26" s="33">
        <f>'2007-08 Back-Up Data'!D26/'2007-08 Back-Up Data'!B26</f>
        <v>86.34856491806458</v>
      </c>
      <c r="V26" s="4">
        <f>'2007-08 Back-Up Data'!D26/'2007-08 Back-Up Data'!L26</f>
        <v>0.045240709898622125</v>
      </c>
      <c r="W26" s="33">
        <f>SUM('2007-08 Back-Up Data'!C26+'2007-08 Back-Up Data'!D26)/'2007-08 Back-Up Data'!B26</f>
        <v>154.29688257539027</v>
      </c>
      <c r="AB26" s="2" t="str">
        <f>'2007-08 Back-Up Data'!A26</f>
        <v>Ontario</v>
      </c>
      <c r="AC26" s="32">
        <f>'2007-08 Back-Up Data'!E26</f>
        <v>9232676</v>
      </c>
      <c r="AD26" s="33">
        <f>'2007-08 Back-Up Data'!E26/'2007-08 Back-Up Data'!B26</f>
        <v>223.81159701347812</v>
      </c>
      <c r="AE26" s="4">
        <f>'2007-08 Back-Up Data'!E26/'2007-08 Back-Up Data'!L26</f>
        <v>0.11726188549910457</v>
      </c>
      <c r="AF26" s="32">
        <f>'2007-08 Back-Up Data'!F26</f>
        <v>27278037</v>
      </c>
      <c r="AG26" s="33">
        <f>'2007-08 Back-Up Data'!F26/'2007-08 Back-Up Data'!B26</f>
        <v>661.2536846698342</v>
      </c>
      <c r="AH26" s="4">
        <f>'2007-08 Back-Up Data'!F26/'2007-08 Back-Up Data'!L26</f>
        <v>0.3464514569052719</v>
      </c>
      <c r="AI26" s="32">
        <f>'2007-08 Back-Up Data'!G26</f>
        <v>3351896</v>
      </c>
      <c r="AJ26" s="33">
        <f>'2007-08 Back-Up Data'!G26/'2007-08 Back-Up Data'!B26</f>
        <v>81.25414525356346</v>
      </c>
      <c r="AK26" s="4">
        <f>'2007-08 Back-Up Data'!G26/'2007-08 Back-Up Data'!L26</f>
        <v>0.04257158433339442</v>
      </c>
      <c r="AP26" s="2" t="str">
        <f>'2007-08 Back-Up Data'!A26</f>
        <v>Ontario</v>
      </c>
      <c r="AQ26" s="32">
        <f>'2007-08 Back-Up Data'!H26</f>
        <v>4106207</v>
      </c>
      <c r="AR26" s="33">
        <f>'2007-08 Back-Up Data'!H26/'2007-08 Back-Up Data'!B26</f>
        <v>99.53958595946864</v>
      </c>
      <c r="AS26" s="4">
        <f>'2007-08 Back-Up Data'!H26/'2007-08 Back-Up Data'!L26</f>
        <v>0.05215189778885577</v>
      </c>
      <c r="AT26" s="32">
        <f>'2007-08 Back-Up Data'!J26</f>
        <v>16027821</v>
      </c>
      <c r="AU26" s="33">
        <f>'2007-08 Back-Up Data'!I26/'2007-08 Back-Up Data'!B26</f>
        <v>299.95714147192865</v>
      </c>
      <c r="AV26" s="4">
        <f>'2007-08 Back-Up Data'!I26/'2007-08 Back-Up Data'!L26</f>
        <v>0.15715691433005513</v>
      </c>
      <c r="AW26" s="32">
        <f>'2007-08 Back-Up Data'!J26</f>
        <v>16027821</v>
      </c>
      <c r="AX26" s="33">
        <f>'2007-08 Back-Up Data'!J26/'2007-08 Back-Up Data'!B26</f>
        <v>388.5343983322021</v>
      </c>
      <c r="AY26" s="4">
        <f>'2007-08 Back-Up Data'!J26/'2007-08 Back-Up Data'!L26</f>
        <v>0.20356530554111762</v>
      </c>
    </row>
    <row r="27" spans="3:51" ht="12.75">
      <c r="C27" s="2" t="str">
        <f>'2007-08 Back-Up Data'!A27</f>
        <v>Orange</v>
      </c>
      <c r="D27" s="32">
        <f>'2007-08 Back-Up Data'!K27</f>
        <v>86003306.31</v>
      </c>
      <c r="E27" s="33">
        <f>'2007-08 Back-Up Data'!K27/'2007-08 Back-Up Data'!B27</f>
        <v>1541.9687370685792</v>
      </c>
      <c r="F27" s="4">
        <f>'2007-08 Back-Up Data'!K27/'2007-08 Back-Up Data'!L27</f>
        <v>0.9437024753765767</v>
      </c>
      <c r="G27" s="32">
        <f>'2007-08 Back-Up Data'!C27+'2007-08 Back-Up Data'!D27</f>
        <v>5130614.13</v>
      </c>
      <c r="H27" s="33">
        <f>('2007-08 Back-Up Data'!C27+'2007-08 Back-Up Data'!D27)/'2007-08 Back-Up Data'!B27</f>
        <v>91.9877029134917</v>
      </c>
      <c r="I27" s="4">
        <f>('2007-08 Back-Up Data'!C27+'2007-08 Back-Up Data'!D27)/'2007-08 Back-Up Data'!L27</f>
        <v>0.0562975246234233</v>
      </c>
      <c r="J27" s="32">
        <f>'2007-08 Back-Up Data'!L27</f>
        <v>91133920.44</v>
      </c>
      <c r="K27" s="33">
        <f>'2007-08 Back-Up Data'!L27/'2007-08 Back-Up Data'!B27</f>
        <v>1633.9564399820708</v>
      </c>
      <c r="P27" s="2" t="str">
        <f>'2007-08 Back-Up Data'!A27</f>
        <v>Orange</v>
      </c>
      <c r="Q27" s="32">
        <f>'2007-08 Back-Up Data'!C27</f>
        <v>3323045.13</v>
      </c>
      <c r="R27" s="33">
        <f>'2007-08 Back-Up Data'!C27/'2007-08 Back-Up Data'!B27</f>
        <v>59.57947341999103</v>
      </c>
      <c r="S27" s="4">
        <f>'2007-08 Back-Up Data'!C27/'2007-08 Back-Up Data'!L27</f>
        <v>0.03646331809227717</v>
      </c>
      <c r="T27" s="32">
        <f>'2007-08 Back-Up Data'!D27</f>
        <v>1807569</v>
      </c>
      <c r="U27" s="33">
        <f>'2007-08 Back-Up Data'!D27/'2007-08 Back-Up Data'!B27</f>
        <v>32.40822949350067</v>
      </c>
      <c r="V27" s="4">
        <f>'2007-08 Back-Up Data'!D27/'2007-08 Back-Up Data'!L27</f>
        <v>0.019834206531146134</v>
      </c>
      <c r="W27" s="33">
        <f>SUM('2007-08 Back-Up Data'!C27+'2007-08 Back-Up Data'!D27)/'2007-08 Back-Up Data'!B27</f>
        <v>91.9877029134917</v>
      </c>
      <c r="AB27" s="2" t="str">
        <f>'2007-08 Back-Up Data'!A27</f>
        <v>Orange</v>
      </c>
      <c r="AC27" s="32">
        <f>'2007-08 Back-Up Data'!E27</f>
        <v>15199768.72</v>
      </c>
      <c r="AD27" s="33">
        <f>'2007-08 Back-Up Data'!E27/'2007-08 Back-Up Data'!B27</f>
        <v>272.5193853877185</v>
      </c>
      <c r="AE27" s="4">
        <f>'2007-08 Back-Up Data'!E27/'2007-08 Back-Up Data'!L27</f>
        <v>0.16678497585327848</v>
      </c>
      <c r="AF27" s="32">
        <f>'2007-08 Back-Up Data'!F27</f>
        <v>50571232.24</v>
      </c>
      <c r="AG27" s="33">
        <f>'2007-08 Back-Up Data'!F27/'2007-08 Back-Up Data'!B27</f>
        <v>906.700712505603</v>
      </c>
      <c r="AH27" s="4">
        <f>'2007-08 Back-Up Data'!F27/'2007-08 Back-Up Data'!L27</f>
        <v>0.5549111899920368</v>
      </c>
      <c r="AI27" s="32">
        <f>'2007-08 Back-Up Data'!G27</f>
        <v>2145679.02</v>
      </c>
      <c r="AJ27" s="33">
        <f>'2007-08 Back-Up Data'!G27/'2007-08 Back-Up Data'!B27</f>
        <v>38.47026481398476</v>
      </c>
      <c r="AK27" s="4">
        <f>'2007-08 Back-Up Data'!G27/'2007-08 Back-Up Data'!L27</f>
        <v>0.023544241371824388</v>
      </c>
      <c r="AP27" s="2" t="str">
        <f>'2007-08 Back-Up Data'!A27</f>
        <v>Orange</v>
      </c>
      <c r="AQ27" s="32">
        <f>'2007-08 Back-Up Data'!H27</f>
        <v>6024310</v>
      </c>
      <c r="AR27" s="33">
        <f>'2007-08 Back-Up Data'!H27/'2007-08 Back-Up Data'!B27</f>
        <v>108.01093679964141</v>
      </c>
      <c r="AS27" s="4">
        <f>'2007-08 Back-Up Data'!H27/'2007-08 Back-Up Data'!L27</f>
        <v>0.06610392673676577</v>
      </c>
      <c r="AT27" s="32">
        <f>'2007-08 Back-Up Data'!I27</f>
        <v>9403702.38</v>
      </c>
      <c r="AU27" s="33">
        <f>'2007-08 Back-Up Data'!I27/'2007-08 Back-Up Data'!B27</f>
        <v>168.6006701927387</v>
      </c>
      <c r="AV27" s="4">
        <f>'2007-08 Back-Up Data'!I27/'2007-08 Back-Up Data'!L27</f>
        <v>0.10318553546910267</v>
      </c>
      <c r="AW27" s="32">
        <f>'2007-08 Back-Up Data'!J27</f>
        <v>2658613.95</v>
      </c>
      <c r="AX27" s="33">
        <f>'2007-08 Back-Up Data'!J27/'2007-08 Back-Up Data'!B27</f>
        <v>47.66676736889288</v>
      </c>
      <c r="AY27" s="4">
        <f>'2007-08 Back-Up Data'!J27/'2007-08 Back-Up Data'!L27</f>
        <v>0.0291726059535687</v>
      </c>
    </row>
    <row r="28" spans="3:51" ht="12.75">
      <c r="C28" s="2" t="str">
        <f>'2007-08 Back-Up Data'!A28</f>
        <v>Orleans</v>
      </c>
      <c r="D28" s="32">
        <f>'2007-08 Back-Up Data'!K28</f>
        <v>45543161.69</v>
      </c>
      <c r="E28" s="33">
        <f>'2007-08 Back-Up Data'!K28/'2007-08 Back-Up Data'!B28</f>
        <v>1189.8310131410508</v>
      </c>
      <c r="F28" s="4">
        <f>'2007-08 Back-Up Data'!K28/'2007-08 Back-Up Data'!L28</f>
        <v>0.9391102290835642</v>
      </c>
      <c r="G28" s="32">
        <f>'2007-08 Back-Up Data'!C28+'2007-08 Back-Up Data'!D28</f>
        <v>2952915</v>
      </c>
      <c r="H28" s="33">
        <f>('2007-08 Back-Up Data'!C28+'2007-08 Back-Up Data'!D28)/'2007-08 Back-Up Data'!B28</f>
        <v>77.1459362018967</v>
      </c>
      <c r="I28" s="4">
        <f>('2007-08 Back-Up Data'!C28+'2007-08 Back-Up Data'!D28)/'2007-08 Back-Up Data'!L28</f>
        <v>0.060889770916435756</v>
      </c>
      <c r="J28" s="32">
        <f>'2007-08 Back-Up Data'!L28</f>
        <v>48496076.69</v>
      </c>
      <c r="K28" s="33">
        <f>'2007-08 Back-Up Data'!L28/'2007-08 Back-Up Data'!B28</f>
        <v>1266.9769493429474</v>
      </c>
      <c r="P28" s="2" t="str">
        <f>'2007-08 Back-Up Data'!A28</f>
        <v>Orleans</v>
      </c>
      <c r="Q28" s="32">
        <f>'2007-08 Back-Up Data'!C28</f>
        <v>1992915</v>
      </c>
      <c r="R28" s="33">
        <f>'2007-08 Back-Up Data'!C28/'2007-08 Back-Up Data'!B28</f>
        <v>52.06560075241006</v>
      </c>
      <c r="S28" s="4">
        <f>'2007-08 Back-Up Data'!C28/'2007-08 Back-Up Data'!L28</f>
        <v>0.041094355173084414</v>
      </c>
      <c r="T28" s="32">
        <f>'2007-08 Back-Up Data'!D28</f>
        <v>960000</v>
      </c>
      <c r="U28" s="33">
        <f>'2007-08 Back-Up Data'!D28/'2007-08 Back-Up Data'!B28</f>
        <v>25.080335449486636</v>
      </c>
      <c r="V28" s="4">
        <f>'2007-08 Back-Up Data'!D28/'2007-08 Back-Up Data'!L28</f>
        <v>0.019795415743351343</v>
      </c>
      <c r="W28" s="33">
        <f>SUM('2007-08 Back-Up Data'!C28+'2007-08 Back-Up Data'!D28)/'2007-08 Back-Up Data'!B28</f>
        <v>77.1459362018967</v>
      </c>
      <c r="AB28" s="2" t="str">
        <f>'2007-08 Back-Up Data'!A28</f>
        <v>Orleans</v>
      </c>
      <c r="AC28" s="32">
        <f>'2007-08 Back-Up Data'!E28</f>
        <v>10310080</v>
      </c>
      <c r="AD28" s="33">
        <f>'2007-08 Back-Up Data'!E28/'2007-08 Back-Up Data'!B28</f>
        <v>269.35444261567</v>
      </c>
      <c r="AE28" s="4">
        <f>'2007-08 Back-Up Data'!E28/'2007-08 Back-Up Data'!L28</f>
        <v>0.21259616661167896</v>
      </c>
      <c r="AF28" s="32">
        <f>'2007-08 Back-Up Data'!F28</f>
        <v>17214250</v>
      </c>
      <c r="AG28" s="33">
        <f>'2007-08 Back-Up Data'!F28/'2007-08 Back-Up Data'!B28</f>
        <v>449.7282963659639</v>
      </c>
      <c r="AH28" s="4">
        <f>'2007-08 Back-Up Data'!F28/'2007-08 Back-Up Data'!L28</f>
        <v>0.3549617036041519</v>
      </c>
      <c r="AI28" s="32">
        <f>'2007-08 Back-Up Data'!G28</f>
        <v>1822044</v>
      </c>
      <c r="AJ28" s="33">
        <f>'2007-08 Back-Up Data'!G28/'2007-08 Back-Up Data'!B28</f>
        <v>47.60153617054628</v>
      </c>
      <c r="AK28" s="4">
        <f>'2007-08 Back-Up Data'!G28/'2007-08 Back-Up Data'!L28</f>
        <v>0.03757095675279047</v>
      </c>
      <c r="AP28" s="2" t="str">
        <f>'2007-08 Back-Up Data'!A28</f>
        <v>Orleans</v>
      </c>
      <c r="AQ28" s="32">
        <f>'2007-08 Back-Up Data'!H28</f>
        <v>5942933</v>
      </c>
      <c r="AR28" s="33">
        <f>'2007-08 Back-Up Data'!H28/'2007-08 Back-Up Data'!B28</f>
        <v>155.26120124356663</v>
      </c>
      <c r="AS28" s="4">
        <f>'2007-08 Back-Up Data'!H28/'2007-08 Back-Up Data'!L28</f>
        <v>0.12254461403112732</v>
      </c>
      <c r="AT28" s="32">
        <f>'2007-08 Back-Up Data'!I28</f>
        <v>4542343.52</v>
      </c>
      <c r="AU28" s="33">
        <f>'2007-08 Back-Up Data'!I28/'2007-08 Back-Up Data'!B28</f>
        <v>118.67031167541865</v>
      </c>
      <c r="AV28" s="4">
        <f>'2007-08 Back-Up Data'!I28/'2007-08 Back-Up Data'!L28</f>
        <v>0.09366414419533119</v>
      </c>
      <c r="AW28" s="32">
        <f>'2007-08 Back-Up Data'!J28</f>
        <v>5711511.17</v>
      </c>
      <c r="AX28" s="33">
        <f>'2007-08 Back-Up Data'!J28/'2007-08 Back-Up Data'!B28</f>
        <v>149.21522506988532</v>
      </c>
      <c r="AY28" s="4">
        <f>'2007-08 Back-Up Data'!J28/'2007-08 Back-Up Data'!L28</f>
        <v>0.11777264388848442</v>
      </c>
    </row>
    <row r="29" spans="3:51" ht="12.75">
      <c r="C29" s="2" t="str">
        <f>'2007-08 Back-Up Data'!A29</f>
        <v>Oswego</v>
      </c>
      <c r="D29" s="32">
        <f>'2007-08 Back-Up Data'!K29</f>
        <v>33483107</v>
      </c>
      <c r="E29" s="33">
        <f>'2007-08 Back-Up Data'!K29/'2007-08 Back-Up Data'!B29</f>
        <v>1420.6418176418176</v>
      </c>
      <c r="F29" s="4">
        <f>'2007-08 Back-Up Data'!K29/'2007-08 Back-Up Data'!L29</f>
        <v>0.8893689211511084</v>
      </c>
      <c r="G29" s="32">
        <f>'2007-08 Back-Up Data'!C29+'2007-08 Back-Up Data'!D29</f>
        <v>4165057</v>
      </c>
      <c r="H29" s="33">
        <f>('2007-08 Back-Up Data'!C29+'2007-08 Back-Up Data'!D29)/'2007-08 Back-Up Data'!B29</f>
        <v>176.7175951461666</v>
      </c>
      <c r="I29" s="4">
        <f>('2007-08 Back-Up Data'!C29+'2007-08 Back-Up Data'!D29)/'2007-08 Back-Up Data'!L29</f>
        <v>0.11063107884889155</v>
      </c>
      <c r="J29" s="32">
        <f>'2007-08 Back-Up Data'!L29</f>
        <v>37648164</v>
      </c>
      <c r="K29" s="33">
        <f>'2007-08 Back-Up Data'!L29/'2007-08 Back-Up Data'!B29</f>
        <v>1597.3594127879842</v>
      </c>
      <c r="P29" s="2" t="str">
        <f>'2007-08 Back-Up Data'!A29</f>
        <v>Oswego</v>
      </c>
      <c r="Q29" s="32">
        <f>'2007-08 Back-Up Data'!C29</f>
        <v>3930377</v>
      </c>
      <c r="R29" s="33">
        <f>'2007-08 Back-Up Data'!C29/'2007-08 Back-Up Data'!B29</f>
        <v>166.76044804616234</v>
      </c>
      <c r="S29" s="4">
        <f>'2007-08 Back-Up Data'!C29/'2007-08 Back-Up Data'!L29</f>
        <v>0.10439757434120825</v>
      </c>
      <c r="T29" s="32">
        <f>'2007-08 Back-Up Data'!D29</f>
        <v>234680</v>
      </c>
      <c r="U29" s="33">
        <f>'2007-08 Back-Up Data'!D29/'2007-08 Back-Up Data'!B29</f>
        <v>9.957147100004242</v>
      </c>
      <c r="V29" s="4">
        <f>'2007-08 Back-Up Data'!D29/'2007-08 Back-Up Data'!L29</f>
        <v>0.006233504507683296</v>
      </c>
      <c r="W29" s="33">
        <f>SUM('2007-08 Back-Up Data'!C29+'2007-08 Back-Up Data'!D29)/'2007-08 Back-Up Data'!B29</f>
        <v>176.7175951461666</v>
      </c>
      <c r="AB29" s="2" t="str">
        <f>'2007-08 Back-Up Data'!A29</f>
        <v>Oswego</v>
      </c>
      <c r="AC29" s="32">
        <f>'2007-08 Back-Up Data'!E29</f>
        <v>6014954</v>
      </c>
      <c r="AD29" s="33">
        <f>'2007-08 Back-Up Data'!E29/'2007-08 Back-Up Data'!B29</f>
        <v>255.20616063473207</v>
      </c>
      <c r="AE29" s="4">
        <f>'2007-08 Back-Up Data'!E29/'2007-08 Back-Up Data'!L29</f>
        <v>0.15976752544958103</v>
      </c>
      <c r="AF29" s="32">
        <f>'2007-08 Back-Up Data'!F29</f>
        <v>14068552</v>
      </c>
      <c r="AG29" s="33">
        <f>'2007-08 Back-Up Data'!F29/'2007-08 Back-Up Data'!B29</f>
        <v>596.9091603377318</v>
      </c>
      <c r="AH29" s="4">
        <f>'2007-08 Back-Up Data'!F29/'2007-08 Back-Up Data'!L29</f>
        <v>0.3736849425114064</v>
      </c>
      <c r="AI29" s="32">
        <f>'2007-08 Back-Up Data'!G29</f>
        <v>1559390</v>
      </c>
      <c r="AJ29" s="33">
        <f>'2007-08 Back-Up Data'!G29/'2007-08 Back-Up Data'!B29</f>
        <v>66.16275616275617</v>
      </c>
      <c r="AK29" s="4">
        <f>'2007-08 Back-Up Data'!G29/'2007-08 Back-Up Data'!L29</f>
        <v>0.041420080936749</v>
      </c>
      <c r="AP29" s="2" t="str">
        <f>'2007-08 Back-Up Data'!A29</f>
        <v>Oswego</v>
      </c>
      <c r="AQ29" s="32">
        <f>'2007-08 Back-Up Data'!H29</f>
        <v>2508603</v>
      </c>
      <c r="AR29" s="33">
        <f>'2007-08 Back-Up Data'!H29/'2007-08 Back-Up Data'!B29</f>
        <v>106.43654800797658</v>
      </c>
      <c r="AS29" s="4">
        <f>'2007-08 Back-Up Data'!H29/'2007-08 Back-Up Data'!L29</f>
        <v>0.0666328110980392</v>
      </c>
      <c r="AT29" s="32">
        <f>'2007-08 Back-Up Data'!I29</f>
        <v>5022609</v>
      </c>
      <c r="AU29" s="33">
        <f>'2007-08 Back-Up Data'!I29/'2007-08 Back-Up Data'!B29</f>
        <v>213.10233781662353</v>
      </c>
      <c r="AV29" s="4">
        <f>'2007-08 Back-Up Data'!I29/'2007-08 Back-Up Data'!L29</f>
        <v>0.13340913517057565</v>
      </c>
      <c r="AW29" s="32">
        <f>'2007-08 Back-Up Data'!J29</f>
        <v>4308999</v>
      </c>
      <c r="AX29" s="33">
        <f>'2007-08 Back-Up Data'!J29/'2007-08 Back-Up Data'!B29</f>
        <v>182.82485468199755</v>
      </c>
      <c r="AY29" s="4">
        <f>'2007-08 Back-Up Data'!J29/'2007-08 Back-Up Data'!L29</f>
        <v>0.11445442598475719</v>
      </c>
    </row>
    <row r="30" spans="3:51" ht="12.75">
      <c r="C30" s="2" t="str">
        <f>'2007-08 Back-Up Data'!A30</f>
        <v>Otsego</v>
      </c>
      <c r="D30" s="32">
        <f>'2007-08 Back-Up Data'!K30</f>
        <v>19494502.16</v>
      </c>
      <c r="E30" s="33">
        <f>'2007-08 Back-Up Data'!K30/'2007-08 Back-Up Data'!B30</f>
        <v>1866.3956112972714</v>
      </c>
      <c r="F30" s="4">
        <f>'2007-08 Back-Up Data'!K30/'2007-08 Back-Up Data'!L30</f>
        <v>0.8803122284716927</v>
      </c>
      <c r="G30" s="32">
        <f>'2007-08 Back-Up Data'!C30+'2007-08 Back-Up Data'!D30</f>
        <v>2650484.05</v>
      </c>
      <c r="H30" s="33">
        <f>('2007-08 Back-Up Data'!C30+'2007-08 Back-Up Data'!D30)/'2007-08 Back-Up Data'!B30</f>
        <v>253.75625179511727</v>
      </c>
      <c r="I30" s="4">
        <f>('2007-08 Back-Up Data'!C30+'2007-08 Back-Up Data'!D30)/'2007-08 Back-Up Data'!L30</f>
        <v>0.1196877715283075</v>
      </c>
      <c r="J30" s="32">
        <f>'2007-08 Back-Up Data'!L30</f>
        <v>22144986.209999997</v>
      </c>
      <c r="K30" s="33">
        <f>'2007-08 Back-Up Data'!L30/'2007-08 Back-Up Data'!B30</f>
        <v>2120.1518630923883</v>
      </c>
      <c r="P30" s="2" t="str">
        <f>'2007-08 Back-Up Data'!A30</f>
        <v>Otsego</v>
      </c>
      <c r="Q30" s="32">
        <f>'2007-08 Back-Up Data'!C30</f>
        <v>2093037.05</v>
      </c>
      <c r="R30" s="33">
        <f>'2007-08 Back-Up Data'!C30/'2007-08 Back-Up Data'!B30</f>
        <v>200.38650550502632</v>
      </c>
      <c r="S30" s="4">
        <f>'2007-08 Back-Up Data'!C30/'2007-08 Back-Up Data'!L30</f>
        <v>0.09451516610359634</v>
      </c>
      <c r="T30" s="32">
        <f>'2007-08 Back-Up Data'!D30</f>
        <v>557447</v>
      </c>
      <c r="U30" s="33">
        <f>'2007-08 Back-Up Data'!D30/'2007-08 Back-Up Data'!B30</f>
        <v>53.36974629009095</v>
      </c>
      <c r="V30" s="4">
        <f>'2007-08 Back-Up Data'!D30/'2007-08 Back-Up Data'!L30</f>
        <v>0.02517260542471117</v>
      </c>
      <c r="W30" s="33">
        <f>SUM('2007-08 Back-Up Data'!C30+'2007-08 Back-Up Data'!D30)/'2007-08 Back-Up Data'!B30</f>
        <v>253.75625179511727</v>
      </c>
      <c r="AB30" s="2" t="str">
        <f>'2007-08 Back-Up Data'!A30</f>
        <v>Otsego</v>
      </c>
      <c r="AC30" s="32">
        <f>'2007-08 Back-Up Data'!E30</f>
        <v>4594886.31</v>
      </c>
      <c r="AD30" s="33">
        <f>'2007-08 Back-Up Data'!E30/'2007-08 Back-Up Data'!B30</f>
        <v>439.9125236955481</v>
      </c>
      <c r="AE30" s="4">
        <f>'2007-08 Back-Up Data'!E30/'2007-08 Back-Up Data'!L30</f>
        <v>0.20749104408676894</v>
      </c>
      <c r="AF30" s="32">
        <f>'2007-08 Back-Up Data'!F30</f>
        <v>4550804.47</v>
      </c>
      <c r="AG30" s="33">
        <f>'2007-08 Back-Up Data'!F30/'2007-08 Back-Up Data'!B30</f>
        <v>435.6921464815701</v>
      </c>
      <c r="AH30" s="4">
        <f>'2007-08 Back-Up Data'!F30/'2007-08 Back-Up Data'!L30</f>
        <v>0.20550044271172296</v>
      </c>
      <c r="AI30" s="32">
        <f>'2007-08 Back-Up Data'!G30</f>
        <v>3779270.64</v>
      </c>
      <c r="AJ30" s="33">
        <f>'2007-08 Back-Up Data'!G30/'2007-08 Back-Up Data'!B30</f>
        <v>361.82581522259454</v>
      </c>
      <c r="AK30" s="4">
        <f>'2007-08 Back-Up Data'!G30/'2007-08 Back-Up Data'!L30</f>
        <v>0.17066032934775083</v>
      </c>
      <c r="AP30" s="2" t="str">
        <f>'2007-08 Back-Up Data'!A30</f>
        <v>Otsego</v>
      </c>
      <c r="AQ30" s="32">
        <f>'2007-08 Back-Up Data'!H30</f>
        <v>1583534</v>
      </c>
      <c r="AR30" s="33">
        <f>'2007-08 Back-Up Data'!H30/'2007-08 Back-Up Data'!B30</f>
        <v>151.60689325035904</v>
      </c>
      <c r="AS30" s="4">
        <f>'2007-08 Back-Up Data'!H30/'2007-08 Back-Up Data'!L30</f>
        <v>0.07150756315598537</v>
      </c>
      <c r="AT30" s="32">
        <f>'2007-08 Back-Up Data'!I30</f>
        <v>1519089.13</v>
      </c>
      <c r="AU30" s="33">
        <f>'2007-08 Back-Up Data'!I30/'2007-08 Back-Up Data'!B30</f>
        <v>145.4369679272379</v>
      </c>
      <c r="AV30" s="4">
        <f>'2007-08 Back-Up Data'!I30/'2007-08 Back-Up Data'!L30</f>
        <v>0.06859742948559733</v>
      </c>
      <c r="AW30" s="32">
        <f>'2007-08 Back-Up Data'!J30</f>
        <v>3466917.61</v>
      </c>
      <c r="AX30" s="33">
        <f>'2007-08 Back-Up Data'!J30/'2007-08 Back-Up Data'!B30</f>
        <v>331.9212647199617</v>
      </c>
      <c r="AY30" s="4">
        <f>'2007-08 Back-Up Data'!J30/'2007-08 Back-Up Data'!L30</f>
        <v>0.15655541968386713</v>
      </c>
    </row>
    <row r="31" spans="3:51" ht="12.75">
      <c r="C31" s="2" t="str">
        <f>'2007-08 Back-Up Data'!A31</f>
        <v>Putnam</v>
      </c>
      <c r="D31" s="32">
        <f>'2007-08 Back-Up Data'!K31</f>
        <v>45976648</v>
      </c>
      <c r="E31" s="33">
        <f>'2007-08 Back-Up Data'!K31/'2007-08 Back-Up Data'!B31</f>
        <v>795.2923838023905</v>
      </c>
      <c r="F31" s="4">
        <f>'2007-08 Back-Up Data'!K31/'2007-08 Back-Up Data'!L31</f>
        <v>0.8526331781049497</v>
      </c>
      <c r="G31" s="32">
        <f>'2007-08 Back-Up Data'!C31+'2007-08 Back-Up Data'!D31</f>
        <v>7946480</v>
      </c>
      <c r="H31" s="33">
        <f>('2007-08 Back-Up Data'!C31+'2007-08 Back-Up Data'!D31)/'2007-08 Back-Up Data'!B31</f>
        <v>137.4561934579924</v>
      </c>
      <c r="I31" s="4">
        <f>('2007-08 Back-Up Data'!C31+'2007-08 Back-Up Data'!D31)/'2007-08 Back-Up Data'!L31</f>
        <v>0.1473668218950503</v>
      </c>
      <c r="J31" s="32">
        <f>'2007-08 Back-Up Data'!L31</f>
        <v>53923128</v>
      </c>
      <c r="K31" s="33">
        <f>'2007-08 Back-Up Data'!L31/'2007-08 Back-Up Data'!B31</f>
        <v>932.748577260383</v>
      </c>
      <c r="P31" s="2" t="str">
        <f>'2007-08 Back-Up Data'!A31</f>
        <v>Putnam</v>
      </c>
      <c r="Q31" s="32">
        <f>'2007-08 Back-Up Data'!C31</f>
        <v>7273480</v>
      </c>
      <c r="R31" s="33">
        <f>'2007-08 Back-Up Data'!C31/'2007-08 Back-Up Data'!B31</f>
        <v>125.81481033021397</v>
      </c>
      <c r="S31" s="4">
        <f>'2007-08 Back-Up Data'!C31/'2007-08 Back-Up Data'!L31</f>
        <v>0.1348860919195934</v>
      </c>
      <c r="T31" s="32">
        <f>'2007-08 Back-Up Data'!D31</f>
        <v>673000</v>
      </c>
      <c r="U31" s="33">
        <f>'2007-08 Back-Up Data'!D31/'2007-08 Back-Up Data'!B31</f>
        <v>11.64138312777845</v>
      </c>
      <c r="V31" s="4">
        <f>'2007-08 Back-Up Data'!D31/'2007-08 Back-Up Data'!L31</f>
        <v>0.012480729975456913</v>
      </c>
      <c r="W31" s="33">
        <f>SUM('2007-08 Back-Up Data'!C31+'2007-08 Back-Up Data'!D31)/'2007-08 Back-Up Data'!B31</f>
        <v>137.4561934579924</v>
      </c>
      <c r="AB31" s="2" t="str">
        <f>'2007-08 Back-Up Data'!A31</f>
        <v>Putnam</v>
      </c>
      <c r="AC31" s="32">
        <f>'2007-08 Back-Up Data'!E31</f>
        <v>11363008</v>
      </c>
      <c r="AD31" s="33">
        <f>'2007-08 Back-Up Data'!E31/'2007-08 Back-Up Data'!B31</f>
        <v>196.55442735811525</v>
      </c>
      <c r="AE31" s="4">
        <f>'2007-08 Back-Up Data'!E31/'2007-08 Back-Up Data'!L31</f>
        <v>0.21072605431940075</v>
      </c>
      <c r="AF31" s="32">
        <f>'2007-08 Back-Up Data'!F31</f>
        <v>17443641</v>
      </c>
      <c r="AG31" s="33">
        <f>'2007-08 Back-Up Data'!F31/'2007-08 Back-Up Data'!B31</f>
        <v>301.7356731417896</v>
      </c>
      <c r="AH31" s="4">
        <f>'2007-08 Back-Up Data'!F31/'2007-08 Back-Up Data'!L31</f>
        <v>0.3234908961512767</v>
      </c>
      <c r="AI31" s="32">
        <f>'2007-08 Back-Up Data'!G31</f>
        <v>4099462</v>
      </c>
      <c r="AJ31" s="33">
        <f>'2007-08 Back-Up Data'!G31/'2007-08 Back-Up Data'!B31</f>
        <v>70.91145283769525</v>
      </c>
      <c r="AK31" s="4">
        <f>'2007-08 Back-Up Data'!G31/'2007-08 Back-Up Data'!L31</f>
        <v>0.0760241876176026</v>
      </c>
      <c r="AP31" s="2" t="str">
        <f>'2007-08 Back-Up Data'!A31</f>
        <v>Putnam</v>
      </c>
      <c r="AQ31" s="32">
        <f>'2007-08 Back-Up Data'!H31</f>
        <v>5166470</v>
      </c>
      <c r="AR31" s="33">
        <f>'2007-08 Back-Up Data'!H31/'2007-08 Back-Up Data'!B31</f>
        <v>89.3682863122935</v>
      </c>
      <c r="AS31" s="4">
        <f>'2007-08 Back-Up Data'!H31/'2007-08 Back-Up Data'!L31</f>
        <v>0.0958117637389285</v>
      </c>
      <c r="AT31" s="32">
        <f>'2007-08 Back-Up Data'!I31</f>
        <v>3225591</v>
      </c>
      <c r="AU31" s="33">
        <f>'2007-08 Back-Up Data'!I31/'2007-08 Back-Up Data'!B31</f>
        <v>55.795454152323956</v>
      </c>
      <c r="AV31" s="4">
        <f>'2007-08 Back-Up Data'!I31/'2007-08 Back-Up Data'!L31</f>
        <v>0.05981832137037747</v>
      </c>
      <c r="AW31" s="32">
        <f>'2007-08 Back-Up Data'!J31</f>
        <v>4678476</v>
      </c>
      <c r="AX31" s="33">
        <f>'2007-08 Back-Up Data'!J31/'2007-08 Back-Up Data'!B31</f>
        <v>80.92709000017298</v>
      </c>
      <c r="AY31" s="4">
        <f>'2007-08 Back-Up Data'!J31/'2007-08 Back-Up Data'!L31</f>
        <v>0.08676195490736369</v>
      </c>
    </row>
    <row r="32" spans="3:51" ht="12.75">
      <c r="C32" s="2" t="str">
        <f>'2007-08 Back-Up Data'!A32</f>
        <v>Rensselaer</v>
      </c>
      <c r="D32" s="32">
        <f>'2007-08 Back-Up Data'!K32</f>
        <v>40597905.84</v>
      </c>
      <c r="E32" s="33">
        <f>'2007-08 Back-Up Data'!K32/'2007-08 Back-Up Data'!B32</f>
        <v>1112.3018669004632</v>
      </c>
      <c r="F32" s="4">
        <f>'2007-08 Back-Up Data'!K32/'2007-08 Back-Up Data'!L32</f>
        <v>0.8876934655242973</v>
      </c>
      <c r="G32" s="32">
        <f>'2007-08 Back-Up Data'!C32+'2007-08 Back-Up Data'!D32</f>
        <v>5136243.859999999</v>
      </c>
      <c r="H32" s="33">
        <f>('2007-08 Back-Up Data'!C32+'2007-08 Back-Up Data'!D32)/'2007-08 Back-Up Data'!B32</f>
        <v>140.72286528398035</v>
      </c>
      <c r="I32" s="4">
        <f>('2007-08 Back-Up Data'!C32+'2007-08 Back-Up Data'!D32)/'2007-08 Back-Up Data'!L32</f>
        <v>0.11230653447570271</v>
      </c>
      <c r="J32" s="32">
        <f>'2007-08 Back-Up Data'!L32</f>
        <v>45734149.7</v>
      </c>
      <c r="K32" s="33">
        <f>'2007-08 Back-Up Data'!L32/'2007-08 Back-Up Data'!B32</f>
        <v>1253.0247321844436</v>
      </c>
      <c r="P32" s="2" t="str">
        <f>'2007-08 Back-Up Data'!A32</f>
        <v>Rensselaer</v>
      </c>
      <c r="Q32" s="32">
        <f>'2007-08 Back-Up Data'!C32</f>
        <v>3688743.86</v>
      </c>
      <c r="R32" s="33">
        <f>'2007-08 Back-Up Data'!C32/'2007-08 Back-Up Data'!B32</f>
        <v>101.06424449984931</v>
      </c>
      <c r="S32" s="4">
        <f>'2007-08 Back-Up Data'!C32/'2007-08 Back-Up Data'!L32</f>
        <v>0.08065622481661662</v>
      </c>
      <c r="T32" s="32">
        <f>'2007-08 Back-Up Data'!D32</f>
        <v>1447500</v>
      </c>
      <c r="U32" s="33">
        <f>'2007-08 Back-Up Data'!D32/'2007-08 Back-Up Data'!B32</f>
        <v>39.658620784131074</v>
      </c>
      <c r="V32" s="4">
        <f>'2007-08 Back-Up Data'!D32/'2007-08 Back-Up Data'!L32</f>
        <v>0.03165030965908611</v>
      </c>
      <c r="W32" s="33">
        <f>SUM('2007-08 Back-Up Data'!C32+'2007-08 Back-Up Data'!D32)/'2007-08 Back-Up Data'!B32</f>
        <v>140.72286528398035</v>
      </c>
      <c r="AB32" s="2" t="str">
        <f>'2007-08 Back-Up Data'!A32</f>
        <v>Rensselaer</v>
      </c>
      <c r="AC32" s="32">
        <f>'2007-08 Back-Up Data'!E32</f>
        <v>6889800</v>
      </c>
      <c r="AD32" s="33">
        <f>'2007-08 Back-Up Data'!E32/'2007-08 Back-Up Data'!B32</f>
        <v>188.76681552919257</v>
      </c>
      <c r="AE32" s="4">
        <f>'2007-08 Back-Up Data'!E32/'2007-08 Back-Up Data'!L32</f>
        <v>0.1506489143275796</v>
      </c>
      <c r="AF32" s="32">
        <f>'2007-08 Back-Up Data'!F32</f>
        <v>17564018.87</v>
      </c>
      <c r="AG32" s="33">
        <f>'2007-08 Back-Up Data'!F32/'2007-08 Back-Up Data'!B32</f>
        <v>481.21918052549387</v>
      </c>
      <c r="AH32" s="4">
        <f>'2007-08 Back-Up Data'!F32/'2007-08 Back-Up Data'!L32</f>
        <v>0.38404603529777664</v>
      </c>
      <c r="AI32" s="32">
        <f>'2007-08 Back-Up Data'!G32</f>
        <v>1801373.1</v>
      </c>
      <c r="AJ32" s="33">
        <f>'2007-08 Back-Up Data'!G32/'2007-08 Back-Up Data'!B32</f>
        <v>49.354039836707855</v>
      </c>
      <c r="AK32" s="4">
        <f>'2007-08 Back-Up Data'!G32/'2007-08 Back-Up Data'!L32</f>
        <v>0.039387921538202336</v>
      </c>
      <c r="AP32" s="2" t="str">
        <f>'2007-08 Back-Up Data'!A32</f>
        <v>Rensselaer</v>
      </c>
      <c r="AQ32" s="32">
        <f>'2007-08 Back-Up Data'!H32</f>
        <v>4567677.69</v>
      </c>
      <c r="AR32" s="33">
        <f>'2007-08 Back-Up Data'!H32/'2007-08 Back-Up Data'!B32</f>
        <v>125.14528315844271</v>
      </c>
      <c r="AS32" s="4">
        <f>'2007-08 Back-Up Data'!H32/'2007-08 Back-Up Data'!L32</f>
        <v>0.09987455151046572</v>
      </c>
      <c r="AT32" s="32">
        <f>'2007-08 Back-Up Data'!J32</f>
        <v>5981093.18</v>
      </c>
      <c r="AU32" s="33">
        <f>'2007-08 Back-Up Data'!I32/'2007-08 Back-Up Data'!B32</f>
        <v>103.94649168470369</v>
      </c>
      <c r="AV32" s="4">
        <f>'2007-08 Back-Up Data'!I32/'2007-08 Back-Up Data'!L32</f>
        <v>0.08295645649666468</v>
      </c>
      <c r="AW32" s="32">
        <f>'2007-08 Back-Up Data'!J32</f>
        <v>5981093.18</v>
      </c>
      <c r="AX32" s="33">
        <f>'2007-08 Back-Up Data'!J32/'2007-08 Back-Up Data'!B32</f>
        <v>163.87005616592234</v>
      </c>
      <c r="AY32" s="4">
        <f>'2007-08 Back-Up Data'!J32/'2007-08 Back-Up Data'!L32</f>
        <v>0.1307795863536083</v>
      </c>
    </row>
    <row r="33" spans="3:51" ht="12.75">
      <c r="C33" s="2" t="str">
        <f>'2007-08 Back-Up Data'!A33</f>
        <v>Rockland</v>
      </c>
      <c r="D33" s="32">
        <f>'2007-08 Back-Up Data'!K33</f>
        <v>68574710</v>
      </c>
      <c r="E33" s="33">
        <f>'2007-08 Back-Up Data'!K33/'2007-08 Back-Up Data'!B33</f>
        <v>1642.5080239520958</v>
      </c>
      <c r="F33" s="4">
        <f>'2007-08 Back-Up Data'!K33/'2007-08 Back-Up Data'!L33</f>
        <v>0.9258830176593338</v>
      </c>
      <c r="G33" s="32">
        <f>'2007-08 Back-Up Data'!C33+'2007-08 Back-Up Data'!D33</f>
        <v>5489409</v>
      </c>
      <c r="H33" s="33">
        <f>('2007-08 Back-Up Data'!C33+'2007-08 Back-Up Data'!D33)/'2007-08 Back-Up Data'!B33</f>
        <v>131.4828502994012</v>
      </c>
      <c r="I33" s="4">
        <f>('2007-08 Back-Up Data'!C33+'2007-08 Back-Up Data'!D33)/'2007-08 Back-Up Data'!L33</f>
        <v>0.0741169823406662</v>
      </c>
      <c r="J33" s="32">
        <f>'2007-08 Back-Up Data'!L33</f>
        <v>74064119</v>
      </c>
      <c r="K33" s="33">
        <f>'2007-08 Back-Up Data'!L33/'2007-08 Back-Up Data'!B33</f>
        <v>1773.990874251497</v>
      </c>
      <c r="P33" s="2" t="str">
        <f>'2007-08 Back-Up Data'!A33</f>
        <v>Rockland</v>
      </c>
      <c r="Q33" s="32">
        <f>'2007-08 Back-Up Data'!C33</f>
        <v>4203672</v>
      </c>
      <c r="R33" s="33">
        <f>'2007-08 Back-Up Data'!C33/'2007-08 Back-Up Data'!B33</f>
        <v>100.68675449101796</v>
      </c>
      <c r="S33" s="4">
        <f>'2007-08 Back-Up Data'!C33/'2007-08 Back-Up Data'!L33</f>
        <v>0.05675719979873115</v>
      </c>
      <c r="T33" s="32">
        <f>'2007-08 Back-Up Data'!D33</f>
        <v>1285737</v>
      </c>
      <c r="U33" s="33">
        <f>'2007-08 Back-Up Data'!D33/'2007-08 Back-Up Data'!B33</f>
        <v>30.796095808383235</v>
      </c>
      <c r="V33" s="4">
        <f>'2007-08 Back-Up Data'!D33/'2007-08 Back-Up Data'!L33</f>
        <v>0.01735978254193505</v>
      </c>
      <c r="W33" s="33">
        <f>SUM('2007-08 Back-Up Data'!C33+'2007-08 Back-Up Data'!D33)/'2007-08 Back-Up Data'!B33</f>
        <v>131.4828502994012</v>
      </c>
      <c r="AB33" s="2" t="str">
        <f>'2007-08 Back-Up Data'!A33</f>
        <v>Rockland</v>
      </c>
      <c r="AC33" s="32">
        <f>'2007-08 Back-Up Data'!E33</f>
        <v>5329699</v>
      </c>
      <c r="AD33" s="33">
        <f>'2007-08 Back-Up Data'!E33/'2007-08 Back-Up Data'!B33</f>
        <v>127.65746107784432</v>
      </c>
      <c r="AE33" s="4">
        <f>'2007-08 Back-Up Data'!E33/'2007-08 Back-Up Data'!L33</f>
        <v>0.07196060753790914</v>
      </c>
      <c r="AF33" s="32">
        <f>'2007-08 Back-Up Data'!F33</f>
        <v>42752877</v>
      </c>
      <c r="AG33" s="33">
        <f>'2007-08 Back-Up Data'!F33/'2007-08 Back-Up Data'!B33</f>
        <v>1024.021005988024</v>
      </c>
      <c r="AH33" s="4">
        <f>'2007-08 Back-Up Data'!F33/'2007-08 Back-Up Data'!L33</f>
        <v>0.5772414169943748</v>
      </c>
      <c r="AI33" s="32">
        <f>'2007-08 Back-Up Data'!G33</f>
        <v>1823677</v>
      </c>
      <c r="AJ33" s="33">
        <f>'2007-08 Back-Up Data'!G33/'2007-08 Back-Up Data'!B33</f>
        <v>43.68088622754491</v>
      </c>
      <c r="AK33" s="4">
        <f>'2007-08 Back-Up Data'!G33/'2007-08 Back-Up Data'!L33</f>
        <v>0.02462294866425131</v>
      </c>
      <c r="AP33" s="2" t="str">
        <f>'2007-08 Back-Up Data'!A33</f>
        <v>Rockland</v>
      </c>
      <c r="AQ33" s="32">
        <f>'2007-08 Back-Up Data'!H33</f>
        <v>2643712</v>
      </c>
      <c r="AR33" s="33">
        <f>'2007-08 Back-Up Data'!H33/'2007-08 Back-Up Data'!B33</f>
        <v>63.32244311377246</v>
      </c>
      <c r="AS33" s="4">
        <f>'2007-08 Back-Up Data'!H33/'2007-08 Back-Up Data'!L33</f>
        <v>0.0356949091637747</v>
      </c>
      <c r="AT33" s="32">
        <f>'2007-08 Back-Up Data'!J33</f>
        <v>6688925</v>
      </c>
      <c r="AU33" s="33">
        <f>'2007-08 Back-Up Data'!I33/'2007-08 Back-Up Data'!B33</f>
        <v>223.61245508982037</v>
      </c>
      <c r="AV33" s="4">
        <f>'2007-08 Back-Up Data'!I33/'2007-08 Back-Up Data'!L33</f>
        <v>0.12605051036926532</v>
      </c>
      <c r="AW33" s="32">
        <f>'2007-08 Back-Up Data'!J33</f>
        <v>6688925</v>
      </c>
      <c r="AX33" s="33">
        <f>'2007-08 Back-Up Data'!J33/'2007-08 Back-Up Data'!B33</f>
        <v>160.2137724550898</v>
      </c>
      <c r="AY33" s="4">
        <f>'2007-08 Back-Up Data'!J33/'2007-08 Back-Up Data'!L33</f>
        <v>0.0903126249297585</v>
      </c>
    </row>
    <row r="34" spans="3:51" ht="12.75">
      <c r="C34" s="2" t="str">
        <f>'2007-08 Back-Up Data'!A34</f>
        <v>Schuyler</v>
      </c>
      <c r="D34" s="32">
        <f>'2007-08 Back-Up Data'!K34</f>
        <v>61828934</v>
      </c>
      <c r="E34" s="33">
        <f>'2007-08 Back-Up Data'!K34/'2007-08 Back-Up Data'!B34</f>
        <v>1802.5928279883383</v>
      </c>
      <c r="F34" s="4">
        <f>'2007-08 Back-Up Data'!K34/'2007-08 Back-Up Data'!L34</f>
        <v>0.8832288856337723</v>
      </c>
      <c r="G34" s="32">
        <f>'2007-08 Back-Up Data'!C34+'2007-08 Back-Up Data'!D34</f>
        <v>8174363</v>
      </c>
      <c r="H34" s="33">
        <f>('2007-08 Back-Up Data'!C34+'2007-08 Back-Up Data'!D34)/'2007-08 Back-Up Data'!B34</f>
        <v>238.31962099125366</v>
      </c>
      <c r="I34" s="4">
        <f>('2007-08 Back-Up Data'!C34+'2007-08 Back-Up Data'!D34)/'2007-08 Back-Up Data'!L34</f>
        <v>0.11677111436622764</v>
      </c>
      <c r="J34" s="32">
        <f>'2007-08 Back-Up Data'!L34</f>
        <v>70003297</v>
      </c>
      <c r="K34" s="33">
        <f>'2007-08 Back-Up Data'!L34/'2007-08 Back-Up Data'!B34</f>
        <v>2040.9124489795918</v>
      </c>
      <c r="P34" s="2" t="str">
        <f>'2007-08 Back-Up Data'!A34</f>
        <v>Schuyler</v>
      </c>
      <c r="Q34" s="32">
        <f>'2007-08 Back-Up Data'!C34</f>
        <v>6059008</v>
      </c>
      <c r="R34" s="33">
        <f>'2007-08 Back-Up Data'!C34/'2007-08 Back-Up Data'!B34</f>
        <v>176.6474635568513</v>
      </c>
      <c r="S34" s="4">
        <f>'2007-08 Back-Up Data'!C34/'2007-08 Back-Up Data'!L34</f>
        <v>0.08655318048805616</v>
      </c>
      <c r="T34" s="32">
        <f>'2007-08 Back-Up Data'!D34</f>
        <v>2115355</v>
      </c>
      <c r="U34" s="33">
        <f>'2007-08 Back-Up Data'!D34/'2007-08 Back-Up Data'!B34</f>
        <v>61.67215743440233</v>
      </c>
      <c r="V34" s="4">
        <f>'2007-08 Back-Up Data'!D34/'2007-08 Back-Up Data'!L34</f>
        <v>0.030217933878171482</v>
      </c>
      <c r="W34" s="33">
        <f>SUM('2007-08 Back-Up Data'!C34+'2007-08 Back-Up Data'!D34)/'2007-08 Back-Up Data'!B34</f>
        <v>238.31962099125366</v>
      </c>
      <c r="AB34" s="2" t="str">
        <f>'2007-08 Back-Up Data'!A34</f>
        <v>Schuyler</v>
      </c>
      <c r="AC34" s="32">
        <f>'2007-08 Back-Up Data'!E34</f>
        <v>13027283</v>
      </c>
      <c r="AD34" s="33">
        <f>'2007-08 Back-Up Data'!E34/'2007-08 Back-Up Data'!B34</f>
        <v>379.80416909620993</v>
      </c>
      <c r="AE34" s="4">
        <f>'2007-08 Back-Up Data'!E34/'2007-08 Back-Up Data'!L34</f>
        <v>0.18609527776955992</v>
      </c>
      <c r="AF34" s="32">
        <f>'2007-08 Back-Up Data'!F34</f>
        <v>19215894</v>
      </c>
      <c r="AG34" s="33">
        <f>'2007-08 Back-Up Data'!F34/'2007-08 Back-Up Data'!B34</f>
        <v>560.2301457725947</v>
      </c>
      <c r="AH34" s="4">
        <f>'2007-08 Back-Up Data'!F34/'2007-08 Back-Up Data'!L34</f>
        <v>0.27449984248599035</v>
      </c>
      <c r="AI34" s="32">
        <f>'2007-08 Back-Up Data'!G34</f>
        <v>3006789</v>
      </c>
      <c r="AJ34" s="33">
        <f>'2007-08 Back-Up Data'!G34/'2007-08 Back-Up Data'!B34</f>
        <v>87.66148688046647</v>
      </c>
      <c r="AK34" s="4">
        <f>'2007-08 Back-Up Data'!G34/'2007-08 Back-Up Data'!L34</f>
        <v>0.042952105527258234</v>
      </c>
      <c r="AP34" s="2" t="str">
        <f>'2007-08 Back-Up Data'!A34</f>
        <v>Schuyler</v>
      </c>
      <c r="AQ34" s="32">
        <f>'2007-08 Back-Up Data'!H34</f>
        <v>3213330</v>
      </c>
      <c r="AR34" s="33">
        <f>'2007-08 Back-Up Data'!H34/'2007-08 Back-Up Data'!B34</f>
        <v>93.68309037900875</v>
      </c>
      <c r="AS34" s="4">
        <f>'2007-08 Back-Up Data'!H34/'2007-08 Back-Up Data'!L34</f>
        <v>0.045902552275502106</v>
      </c>
      <c r="AT34" s="32">
        <f>'2007-08 Back-Up Data'!I34</f>
        <v>7196455</v>
      </c>
      <c r="AU34" s="33">
        <f>'2007-08 Back-Up Data'!I34/'2007-08 Back-Up Data'!B34</f>
        <v>209.8091836734694</v>
      </c>
      <c r="AV34" s="4">
        <f>'2007-08 Back-Up Data'!I34/'2007-08 Back-Up Data'!L34</f>
        <v>0.10280165804190623</v>
      </c>
      <c r="AW34" s="32">
        <f>'2007-08 Back-Up Data'!J34</f>
        <v>16169183</v>
      </c>
      <c r="AX34" s="33">
        <f>'2007-08 Back-Up Data'!J34/'2007-08 Back-Up Data'!B34</f>
        <v>471.4047521865889</v>
      </c>
      <c r="AY34" s="4">
        <f>'2007-08 Back-Up Data'!J34/'2007-08 Back-Up Data'!L34</f>
        <v>0.23097744953355553</v>
      </c>
    </row>
    <row r="35" spans="3:51" ht="12.75">
      <c r="C35" s="2" t="str">
        <f>'2007-08 Back-Up Data'!A35</f>
        <v>St. Lawrence</v>
      </c>
      <c r="D35" s="32">
        <f>'2007-08 Back-Up Data'!K35</f>
        <v>35849862.94</v>
      </c>
      <c r="E35" s="33">
        <f>'2007-08 Back-Up Data'!K35/'2007-08 Back-Up Data'!B35</f>
        <v>2157.810457445528</v>
      </c>
      <c r="F35" s="4">
        <f>'2007-08 Back-Up Data'!K35/'2007-08 Back-Up Data'!L35</f>
        <v>0.9052078611205469</v>
      </c>
      <c r="G35" s="32">
        <f>'2007-08 Back-Up Data'!C35+'2007-08 Back-Up Data'!D35</f>
        <v>3754149</v>
      </c>
      <c r="H35" s="33">
        <f>('2007-08 Back-Up Data'!C35+'2007-08 Back-Up Data'!D35)/'2007-08 Back-Up Data'!B35</f>
        <v>225.9629830263633</v>
      </c>
      <c r="I35" s="4">
        <f>('2007-08 Back-Up Data'!C35+'2007-08 Back-Up Data'!D35)/'2007-08 Back-Up Data'!L35</f>
        <v>0.09479213887945313</v>
      </c>
      <c r="J35" s="32">
        <f>'2007-08 Back-Up Data'!L35</f>
        <v>39604011.94</v>
      </c>
      <c r="K35" s="33">
        <f>'2007-08 Back-Up Data'!L35/'2007-08 Back-Up Data'!B35</f>
        <v>2383.773440471891</v>
      </c>
      <c r="P35" s="2" t="str">
        <f>'2007-08 Back-Up Data'!A35</f>
        <v>St. Lawrence</v>
      </c>
      <c r="Q35" s="32">
        <f>'2007-08 Back-Up Data'!C35</f>
        <v>2972549</v>
      </c>
      <c r="R35" s="33">
        <f>'2007-08 Back-Up Data'!C35/'2007-08 Back-Up Data'!B35</f>
        <v>178.91832189719514</v>
      </c>
      <c r="S35" s="4">
        <f>'2007-08 Back-Up Data'!C35/'2007-08 Back-Up Data'!L35</f>
        <v>0.07505676456474678</v>
      </c>
      <c r="T35" s="32">
        <f>'2007-08 Back-Up Data'!D35</f>
        <v>781600</v>
      </c>
      <c r="U35" s="33">
        <f>'2007-08 Back-Up Data'!D35/'2007-08 Back-Up Data'!B35</f>
        <v>47.04466112916817</v>
      </c>
      <c r="V35" s="4">
        <f>'2007-08 Back-Up Data'!D35/'2007-08 Back-Up Data'!L35</f>
        <v>0.01973537431470636</v>
      </c>
      <c r="W35" s="33">
        <f>SUM('2007-08 Back-Up Data'!C35+'2007-08 Back-Up Data'!D35)/'2007-08 Back-Up Data'!B35</f>
        <v>225.9629830263633</v>
      </c>
      <c r="AB35" s="2" t="str">
        <f>'2007-08 Back-Up Data'!A35</f>
        <v>St. Lawrence</v>
      </c>
      <c r="AC35" s="32">
        <f>'2007-08 Back-Up Data'!E35</f>
        <v>7526647</v>
      </c>
      <c r="AD35" s="33">
        <f>'2007-08 Back-Up Data'!E35/'2007-08 Back-Up Data'!B35</f>
        <v>453.0303960515228</v>
      </c>
      <c r="AE35" s="4">
        <f>'2007-08 Back-Up Data'!E35/'2007-08 Back-Up Data'!L35</f>
        <v>0.19004758940591313</v>
      </c>
      <c r="AF35" s="32">
        <f>'2007-08 Back-Up Data'!F35</f>
        <v>11881819</v>
      </c>
      <c r="AG35" s="33">
        <f>'2007-08 Back-Up Data'!F35/'2007-08 Back-Up Data'!B35</f>
        <v>715.1690742747081</v>
      </c>
      <c r="AH35" s="4">
        <f>'2007-08 Back-Up Data'!F35/'2007-08 Back-Up Data'!L35</f>
        <v>0.3000155392842759</v>
      </c>
      <c r="AI35" s="32">
        <f>'2007-08 Back-Up Data'!G35</f>
        <v>3578178.6</v>
      </c>
      <c r="AJ35" s="33">
        <f>'2007-08 Back-Up Data'!G35/'2007-08 Back-Up Data'!B35</f>
        <v>215.37128927410618</v>
      </c>
      <c r="AK35" s="4">
        <f>'2007-08 Back-Up Data'!G35/'2007-08 Back-Up Data'!L35</f>
        <v>0.09034889206227222</v>
      </c>
      <c r="AP35" s="2" t="str">
        <f>'2007-08 Back-Up Data'!A35</f>
        <v>St. Lawrence</v>
      </c>
      <c r="AQ35" s="32">
        <f>'2007-08 Back-Up Data'!H35</f>
        <v>2758831</v>
      </c>
      <c r="AR35" s="33">
        <f>'2007-08 Back-Up Data'!H35/'2007-08 Back-Up Data'!B35</f>
        <v>166.05459251233898</v>
      </c>
      <c r="AS35" s="4">
        <f>'2007-08 Back-Up Data'!H35/'2007-08 Back-Up Data'!L35</f>
        <v>0.0696603920880446</v>
      </c>
      <c r="AT35" s="32">
        <f>'2007-08 Back-Up Data'!I35</f>
        <v>4825309.34</v>
      </c>
      <c r="AU35" s="33">
        <f>'2007-08 Back-Up Data'!I35/'2007-08 Back-Up Data'!B35</f>
        <v>290.436339231973</v>
      </c>
      <c r="AV35" s="4">
        <f>'2007-08 Back-Up Data'!I35/'2007-08 Back-Up Data'!L35</f>
        <v>0.1218389022634963</v>
      </c>
      <c r="AW35" s="32">
        <f>'2007-08 Back-Up Data'!J35</f>
        <v>5279078</v>
      </c>
      <c r="AX35" s="33">
        <f>'2007-08 Back-Up Data'!J35/'2007-08 Back-Up Data'!B35</f>
        <v>317.74876610087875</v>
      </c>
      <c r="AY35" s="4">
        <f>'2007-08 Back-Up Data'!J35/'2007-08 Back-Up Data'!L35</f>
        <v>0.1332965460165448</v>
      </c>
    </row>
    <row r="36" spans="3:51" ht="12.75">
      <c r="C36" s="2" t="str">
        <f>'2007-08 Back-Up Data'!A36</f>
        <v>Suffolk 1</v>
      </c>
      <c r="D36" s="32">
        <f>'2007-08 Back-Up Data'!K36</f>
        <v>262182421</v>
      </c>
      <c r="E36" s="33">
        <f>'2007-08 Back-Up Data'!K36/'2007-08 Back-Up Data'!B36</f>
        <v>1530.831334516664</v>
      </c>
      <c r="F36" s="4">
        <f>'2007-08 Back-Up Data'!K36/'2007-08 Back-Up Data'!L36</f>
        <v>0.8992591052136231</v>
      </c>
      <c r="G36" s="32">
        <f>'2007-08 Back-Up Data'!C36+'2007-08 Back-Up Data'!D36</f>
        <v>29371392</v>
      </c>
      <c r="H36" s="33">
        <f>('2007-08 Back-Up Data'!C36+'2007-08 Back-Up Data'!D36)/'2007-08 Back-Up Data'!B36</f>
        <v>171.493752481491</v>
      </c>
      <c r="I36" s="4">
        <f>('2007-08 Back-Up Data'!C36+'2007-08 Back-Up Data'!D36)/'2007-08 Back-Up Data'!L36</f>
        <v>0.10074089478637688</v>
      </c>
      <c r="J36" s="32">
        <f>'2007-08 Back-Up Data'!L36</f>
        <v>291553813</v>
      </c>
      <c r="K36" s="33">
        <f>'2007-08 Back-Up Data'!L36/'2007-08 Back-Up Data'!B36</f>
        <v>1702.325086998155</v>
      </c>
      <c r="P36" s="2" t="str">
        <f>'2007-08 Back-Up Data'!A36</f>
        <v>Suffolk 1</v>
      </c>
      <c r="Q36" s="32">
        <f>'2007-08 Back-Up Data'!C36</f>
        <v>23007587</v>
      </c>
      <c r="R36" s="33">
        <f>'2007-08 Back-Up Data'!C36/'2007-08 Back-Up Data'!B36</f>
        <v>134.33675292523998</v>
      </c>
      <c r="S36" s="4">
        <f>'2007-08 Back-Up Data'!C36/'2007-08 Back-Up Data'!L36</f>
        <v>0.07891368925434016</v>
      </c>
      <c r="T36" s="32">
        <f>'2007-08 Back-Up Data'!D36</f>
        <v>6363805</v>
      </c>
      <c r="U36" s="33">
        <f>'2007-08 Back-Up Data'!D36/'2007-08 Back-Up Data'!B36</f>
        <v>37.15699955625102</v>
      </c>
      <c r="V36" s="4">
        <f>'2007-08 Back-Up Data'!D36/'2007-08 Back-Up Data'!L36</f>
        <v>0.021827205532036723</v>
      </c>
      <c r="W36" s="33">
        <f>SUM('2007-08 Back-Up Data'!C36+'2007-08 Back-Up Data'!D36)/'2007-08 Back-Up Data'!B36</f>
        <v>171.493752481491</v>
      </c>
      <c r="AB36" s="2" t="str">
        <f>'2007-08 Back-Up Data'!A36</f>
        <v>Suffolk 1</v>
      </c>
      <c r="AC36" s="32">
        <f>'2007-08 Back-Up Data'!E36</f>
        <v>36561123</v>
      </c>
      <c r="AD36" s="33">
        <f>'2007-08 Back-Up Data'!E36/'2007-08 Back-Up Data'!B36</f>
        <v>213.47317070322535</v>
      </c>
      <c r="AE36" s="4">
        <f>'2007-08 Back-Up Data'!E36/'2007-08 Back-Up Data'!L36</f>
        <v>0.12540094270693006</v>
      </c>
      <c r="AF36" s="32">
        <f>'2007-08 Back-Up Data'!F36</f>
        <v>126321581</v>
      </c>
      <c r="AG36" s="33">
        <f>'2007-08 Back-Up Data'!F36/'2007-08 Back-Up Data'!B36</f>
        <v>737.5667433496042</v>
      </c>
      <c r="AH36" s="4">
        <f>'2007-08 Back-Up Data'!F36/'2007-08 Back-Up Data'!L36</f>
        <v>0.43327020730817883</v>
      </c>
      <c r="AI36" s="32">
        <f>'2007-08 Back-Up Data'!G36</f>
        <v>5417059</v>
      </c>
      <c r="AJ36" s="33">
        <f>'2007-08 Back-Up Data'!G36/'2007-08 Back-Up Data'!B36</f>
        <v>31.629136791461335</v>
      </c>
      <c r="AK36" s="4">
        <f>'2007-08 Back-Up Data'!G36/'2007-08 Back-Up Data'!L36</f>
        <v>0.018579962800898096</v>
      </c>
      <c r="AP36" s="2" t="str">
        <f>'2007-08 Back-Up Data'!A36</f>
        <v>Suffolk 1</v>
      </c>
      <c r="AQ36" s="32">
        <f>'2007-08 Back-Up Data'!H36</f>
        <v>11131432</v>
      </c>
      <c r="AR36" s="33">
        <f>'2007-08 Back-Up Data'!H36/'2007-08 Back-Up Data'!B36</f>
        <v>64.99423126328328</v>
      </c>
      <c r="AS36" s="4">
        <f>'2007-08 Back-Up Data'!H36/'2007-08 Back-Up Data'!L36</f>
        <v>0.03817968245882622</v>
      </c>
      <c r="AT36" s="32">
        <f>'2007-08 Back-Up Data'!I36</f>
        <v>21132856</v>
      </c>
      <c r="AU36" s="33">
        <f>'2007-08 Back-Up Data'!I36/'2007-08 Back-Up Data'!B36</f>
        <v>123.39056916645258</v>
      </c>
      <c r="AV36" s="4">
        <f>'2007-08 Back-Up Data'!I36/'2007-08 Back-Up Data'!L36</f>
        <v>0.07248355211873013</v>
      </c>
      <c r="AW36" s="32">
        <f>'2007-08 Back-Up Data'!J36</f>
        <v>61618370</v>
      </c>
      <c r="AX36" s="33">
        <f>'2007-08 Back-Up Data'!J36/'2007-08 Back-Up Data'!B36</f>
        <v>359.7774832426373</v>
      </c>
      <c r="AY36" s="4">
        <f>'2007-08 Back-Up Data'!J36/'2007-08 Back-Up Data'!L36</f>
        <v>0.2113447578200598</v>
      </c>
    </row>
    <row r="37" spans="3:51" ht="12.75">
      <c r="C37" s="2" t="str">
        <f>'2007-08 Back-Up Data'!A37</f>
        <v>Suffolk 2</v>
      </c>
      <c r="D37" s="32">
        <f>'2007-08 Back-Up Data'!K37</f>
        <v>111841521</v>
      </c>
      <c r="E37" s="33">
        <f>'2007-08 Back-Up Data'!K37/'2007-08 Back-Up Data'!B37</f>
        <v>1230.7724246459265</v>
      </c>
      <c r="F37" s="4">
        <f>'2007-08 Back-Up Data'!K37/'2007-08 Back-Up Data'!L37</f>
        <v>0.9019085751646303</v>
      </c>
      <c r="G37" s="32">
        <f>'2007-08 Back-Up Data'!C37+'2007-08 Back-Up Data'!D37</f>
        <v>12163865</v>
      </c>
      <c r="H37" s="33">
        <f>('2007-08 Back-Up Data'!C37+'2007-08 Back-Up Data'!D37)/'2007-08 Back-Up Data'!B37</f>
        <v>133.85860175413498</v>
      </c>
      <c r="I37" s="4">
        <f>('2007-08 Back-Up Data'!C37+'2007-08 Back-Up Data'!D37)/'2007-08 Back-Up Data'!L37</f>
        <v>0.09809142483536964</v>
      </c>
      <c r="J37" s="32">
        <f>'2007-08 Back-Up Data'!L37</f>
        <v>124005386</v>
      </c>
      <c r="K37" s="33">
        <f>'2007-08 Back-Up Data'!L37/'2007-08 Back-Up Data'!B37</f>
        <v>1364.6310264000617</v>
      </c>
      <c r="P37" s="2" t="str">
        <f>'2007-08 Back-Up Data'!A37</f>
        <v>Suffolk 2</v>
      </c>
      <c r="Q37" s="32">
        <f>'2007-08 Back-Up Data'!C37</f>
        <v>8969365</v>
      </c>
      <c r="R37" s="33">
        <f>'2007-08 Back-Up Data'!C37/'2007-08 Back-Up Data'!B37</f>
        <v>98.70437213192328</v>
      </c>
      <c r="S37" s="4">
        <f>'2007-08 Back-Up Data'!C37/'2007-08 Back-Up Data'!L37</f>
        <v>0.0723304470017133</v>
      </c>
      <c r="T37" s="32">
        <f>'2007-08 Back-Up Data'!D37</f>
        <v>3194500</v>
      </c>
      <c r="U37" s="33">
        <f>'2007-08 Back-Up Data'!D37/'2007-08 Back-Up Data'!B37</f>
        <v>35.15422962221171</v>
      </c>
      <c r="V37" s="4">
        <f>'2007-08 Back-Up Data'!D37/'2007-08 Back-Up Data'!L37</f>
        <v>0.025760977833656353</v>
      </c>
      <c r="W37" s="33">
        <f>SUM('2007-08 Back-Up Data'!C37+'2007-08 Back-Up Data'!D37)/'2007-08 Back-Up Data'!B37</f>
        <v>133.85860175413498</v>
      </c>
      <c r="AB37" s="2" t="str">
        <f>'2007-08 Back-Up Data'!A37</f>
        <v>Suffolk 2</v>
      </c>
      <c r="AC37" s="32">
        <f>'2007-08 Back-Up Data'!E37</f>
        <v>23557118</v>
      </c>
      <c r="AD37" s="33">
        <f>'2007-08 Back-Up Data'!E37/'2007-08 Back-Up Data'!B37</f>
        <v>259.2369182687546</v>
      </c>
      <c r="AE37" s="4">
        <f>'2007-08 Back-Up Data'!E37/'2007-08 Back-Up Data'!L37</f>
        <v>0.18996850669050777</v>
      </c>
      <c r="AF37" s="32">
        <f>'2007-08 Back-Up Data'!F37</f>
        <v>62268506</v>
      </c>
      <c r="AG37" s="33">
        <f>'2007-08 Back-Up Data'!F37/'2007-08 Back-Up Data'!B37</f>
        <v>685.2406818456933</v>
      </c>
      <c r="AH37" s="4">
        <f>'2007-08 Back-Up Data'!F37/'2007-08 Back-Up Data'!L37</f>
        <v>0.5021435601192354</v>
      </c>
      <c r="AI37" s="32">
        <f>'2007-08 Back-Up Data'!G37</f>
        <v>1905085</v>
      </c>
      <c r="AJ37" s="33">
        <f>'2007-08 Back-Up Data'!G37/'2007-08 Back-Up Data'!B37</f>
        <v>20.96471921735207</v>
      </c>
      <c r="AK37" s="4">
        <f>'2007-08 Back-Up Data'!G37/'2007-08 Back-Up Data'!L37</f>
        <v>0.015362921413752142</v>
      </c>
      <c r="AP37" s="2" t="str">
        <f>'2007-08 Back-Up Data'!A37</f>
        <v>Suffolk 2</v>
      </c>
      <c r="AQ37" s="32">
        <f>'2007-08 Back-Up Data'!H37</f>
        <v>7828587</v>
      </c>
      <c r="AR37" s="33">
        <f>'2007-08 Back-Up Data'!H37/'2007-08 Back-Up Data'!B37</f>
        <v>86.15055408216043</v>
      </c>
      <c r="AS37" s="4">
        <f>'2007-08 Back-Up Data'!H37/'2007-08 Back-Up Data'!L37</f>
        <v>0.06313102400245744</v>
      </c>
      <c r="AT37" s="32">
        <f>'2007-08 Back-Up Data'!I37</f>
        <v>11761219</v>
      </c>
      <c r="AU37" s="33">
        <f>'2007-08 Back-Up Data'!I37/'2007-08 Back-Up Data'!B37</f>
        <v>129.42763918081675</v>
      </c>
      <c r="AV37" s="4">
        <f>'2007-08 Back-Up Data'!I37/'2007-08 Back-Up Data'!L37</f>
        <v>0.09484442070927468</v>
      </c>
      <c r="AW37" s="32">
        <f>'2007-08 Back-Up Data'!J37</f>
        <v>4521006</v>
      </c>
      <c r="AX37" s="33">
        <f>'2007-08 Back-Up Data'!J37/'2007-08 Back-Up Data'!B37</f>
        <v>49.75191205114943</v>
      </c>
      <c r="AY37" s="4">
        <f>'2007-08 Back-Up Data'!J37/'2007-08 Back-Up Data'!L37</f>
        <v>0.03645814222940284</v>
      </c>
    </row>
    <row r="38" spans="3:51" ht="12.75">
      <c r="C38" s="2" t="str">
        <f>'2007-08 Back-Up Data'!A38</f>
        <v>Sullivan</v>
      </c>
      <c r="D38" s="32">
        <f>'2007-08 Back-Up Data'!K38</f>
        <v>20258244.380000003</v>
      </c>
      <c r="E38" s="33">
        <f>'2007-08 Back-Up Data'!K38/'2007-08 Back-Up Data'!B38</f>
        <v>1866.2592703823125</v>
      </c>
      <c r="F38" s="4">
        <f>'2007-08 Back-Up Data'!K38/'2007-08 Back-Up Data'!L38</f>
        <v>0.8305393898376462</v>
      </c>
      <c r="G38" s="32">
        <f>'2007-08 Back-Up Data'!C38+'2007-08 Back-Up Data'!D38</f>
        <v>4133427.62</v>
      </c>
      <c r="H38" s="33">
        <f>('2007-08 Back-Up Data'!C38+'2007-08 Back-Up Data'!D38)/'2007-08 Back-Up Data'!B38</f>
        <v>380.78559373560574</v>
      </c>
      <c r="I38" s="4">
        <f>('2007-08 Back-Up Data'!C38+'2007-08 Back-Up Data'!D38)/'2007-08 Back-Up Data'!L38</f>
        <v>0.16946061016235375</v>
      </c>
      <c r="J38" s="32">
        <f>'2007-08 Back-Up Data'!L38</f>
        <v>24391672.000000004</v>
      </c>
      <c r="K38" s="33">
        <f>'2007-08 Back-Up Data'!L38/'2007-08 Back-Up Data'!B38</f>
        <v>2247.044864117918</v>
      </c>
      <c r="P38" s="2" t="str">
        <f>'2007-08 Back-Up Data'!A38</f>
        <v>Sullivan</v>
      </c>
      <c r="Q38" s="32">
        <f>'2007-08 Back-Up Data'!C38</f>
        <v>1707825</v>
      </c>
      <c r="R38" s="33">
        <f>'2007-08 Back-Up Data'!C38/'2007-08 Back-Up Data'!B38</f>
        <v>157.33072316904654</v>
      </c>
      <c r="S38" s="4">
        <f>'2007-08 Back-Up Data'!C38/'2007-08 Back-Up Data'!L38</f>
        <v>0.0700167253806955</v>
      </c>
      <c r="T38" s="32">
        <f>'2007-08 Back-Up Data'!D38</f>
        <v>2425602.62</v>
      </c>
      <c r="U38" s="33">
        <f>'2007-08 Back-Up Data'!D38/'2007-08 Back-Up Data'!B38</f>
        <v>223.4548705665592</v>
      </c>
      <c r="V38" s="4">
        <f>'2007-08 Back-Up Data'!D38/'2007-08 Back-Up Data'!L38</f>
        <v>0.09944388478165825</v>
      </c>
      <c r="W38" s="33">
        <f>SUM('2007-08 Back-Up Data'!C38+'2007-08 Back-Up Data'!D38)/'2007-08 Back-Up Data'!B38</f>
        <v>380.78559373560574</v>
      </c>
      <c r="AB38" s="2" t="str">
        <f>'2007-08 Back-Up Data'!A38</f>
        <v>Sullivan</v>
      </c>
      <c r="AC38" s="32">
        <f>'2007-08 Back-Up Data'!E38</f>
        <v>4658711</v>
      </c>
      <c r="AD38" s="33">
        <f>'2007-08 Back-Up Data'!E38/'2007-08 Back-Up Data'!B38</f>
        <v>429.1765085214187</v>
      </c>
      <c r="AE38" s="4">
        <f>'2007-08 Back-Up Data'!E38/'2007-08 Back-Up Data'!L38</f>
        <v>0.19099596780409311</v>
      </c>
      <c r="AF38" s="32">
        <f>'2007-08 Back-Up Data'!F38</f>
        <v>11565793.75</v>
      </c>
      <c r="AG38" s="33">
        <f>'2007-08 Back-Up Data'!F38/'2007-08 Back-Up Data'!B38</f>
        <v>1065.4807692307693</v>
      </c>
      <c r="AH38" s="4">
        <f>'2007-08 Back-Up Data'!F38/'2007-08 Back-Up Data'!L38</f>
        <v>0.47416978016103195</v>
      </c>
      <c r="AI38" s="32">
        <f>'2007-08 Back-Up Data'!G38</f>
        <v>274699</v>
      </c>
      <c r="AJ38" s="33">
        <f>'2007-08 Back-Up Data'!G38/'2007-08 Back-Up Data'!B38</f>
        <v>25.30621833256564</v>
      </c>
      <c r="AK38" s="4">
        <f>'2007-08 Back-Up Data'!G38/'2007-08 Back-Up Data'!L38</f>
        <v>0.011261999587400156</v>
      </c>
      <c r="AP38" s="2" t="str">
        <f>'2007-08 Back-Up Data'!A38</f>
        <v>Sullivan</v>
      </c>
      <c r="AQ38" s="32">
        <f>'2007-08 Back-Up Data'!H38</f>
        <v>2914846</v>
      </c>
      <c r="AR38" s="33">
        <f>'2007-08 Back-Up Data'!H38/'2007-08 Back-Up Data'!B38</f>
        <v>268.5256563795486</v>
      </c>
      <c r="AS38" s="4">
        <f>'2007-08 Back-Up Data'!H38/'2007-08 Back-Up Data'!L38</f>
        <v>0.11950168893710933</v>
      </c>
      <c r="AT38" s="32">
        <f>'2007-08 Back-Up Data'!I38</f>
        <v>636640.44</v>
      </c>
      <c r="AU38" s="33">
        <f>'2007-08 Back-Up Data'!I38/'2007-08 Back-Up Data'!B38</f>
        <v>58.64951082450483</v>
      </c>
      <c r="AV38" s="4">
        <f>'2007-08 Back-Up Data'!I38/'2007-08 Back-Up Data'!L38</f>
        <v>0.026100729790069326</v>
      </c>
      <c r="AW38" s="32">
        <f>'2007-08 Back-Up Data'!J38</f>
        <v>207554.19</v>
      </c>
      <c r="AX38" s="33">
        <f>'2007-08 Back-Up Data'!J38/'2007-08 Back-Up Data'!B38</f>
        <v>19.120607093505296</v>
      </c>
      <c r="AY38" s="4">
        <f>'2007-08 Back-Up Data'!J38/'2007-08 Back-Up Data'!L38</f>
        <v>0.008509223557942234</v>
      </c>
    </row>
    <row r="39" spans="3:51" ht="12.75">
      <c r="C39" s="2" t="str">
        <f>'2007-08 Back-Up Data'!A39</f>
        <v>Tompkins</v>
      </c>
      <c r="D39" s="32">
        <f>'2007-08 Back-Up Data'!K39</f>
        <v>24965315</v>
      </c>
      <c r="E39" s="33">
        <f>'2007-08 Back-Up Data'!K39/'2007-08 Back-Up Data'!B39</f>
        <v>1808.0326622247971</v>
      </c>
      <c r="F39" s="4">
        <f>'2007-08 Back-Up Data'!K39/'2007-08 Back-Up Data'!L39</f>
        <v>0.8926548607921148</v>
      </c>
      <c r="G39" s="32">
        <f>'2007-08 Back-Up Data'!C39+'2007-08 Back-Up Data'!D39</f>
        <v>3002174</v>
      </c>
      <c r="H39" s="33">
        <f>('2007-08 Back-Up Data'!C39+'2007-08 Back-Up Data'!D39)/'2007-08 Back-Up Data'!B39</f>
        <v>217.42279837775203</v>
      </c>
      <c r="I39" s="4">
        <f>('2007-08 Back-Up Data'!C39+'2007-08 Back-Up Data'!D39)/'2007-08 Back-Up Data'!L39</f>
        <v>0.10734513920788527</v>
      </c>
      <c r="J39" s="32">
        <f>'2007-08 Back-Up Data'!L39</f>
        <v>27967489</v>
      </c>
      <c r="K39" s="33">
        <f>'2007-08 Back-Up Data'!L39/'2007-08 Back-Up Data'!B39</f>
        <v>2025.4554606025492</v>
      </c>
      <c r="P39" s="2" t="str">
        <f>'2007-08 Back-Up Data'!A39</f>
        <v>Tompkins</v>
      </c>
      <c r="Q39" s="32">
        <f>'2007-08 Back-Up Data'!C39</f>
        <v>2605390</v>
      </c>
      <c r="R39" s="33">
        <f>'2007-08 Back-Up Data'!C39/'2007-08 Back-Up Data'!B39</f>
        <v>188.68699304750868</v>
      </c>
      <c r="S39" s="4">
        <f>'2007-08 Back-Up Data'!C39/'2007-08 Back-Up Data'!L39</f>
        <v>0.09315780905464913</v>
      </c>
      <c r="T39" s="32">
        <f>'2007-08 Back-Up Data'!D39</f>
        <v>396784</v>
      </c>
      <c r="U39" s="33">
        <f>'2007-08 Back-Up Data'!D39/'2007-08 Back-Up Data'!B39</f>
        <v>28.735805330243338</v>
      </c>
      <c r="V39" s="4">
        <f>'2007-08 Back-Up Data'!D39/'2007-08 Back-Up Data'!L39</f>
        <v>0.014187330153236137</v>
      </c>
      <c r="W39" s="33">
        <f>SUM('2007-08 Back-Up Data'!C39+'2007-08 Back-Up Data'!D39)/'2007-08 Back-Up Data'!B39</f>
        <v>217.42279837775203</v>
      </c>
      <c r="AB39" s="2" t="str">
        <f>'2007-08 Back-Up Data'!A39</f>
        <v>Tompkins</v>
      </c>
      <c r="AC39" s="32">
        <f>'2007-08 Back-Up Data'!E39</f>
        <v>4482656</v>
      </c>
      <c r="AD39" s="33">
        <f>'2007-08 Back-Up Data'!E39/'2007-08 Back-Up Data'!B39</f>
        <v>324.64194669756665</v>
      </c>
      <c r="AE39" s="4">
        <f>'2007-08 Back-Up Data'!E39/'2007-08 Back-Up Data'!L39</f>
        <v>0.16028096051097043</v>
      </c>
      <c r="AF39" s="32">
        <f>'2007-08 Back-Up Data'!F39</f>
        <v>9556050</v>
      </c>
      <c r="AG39" s="33">
        <f>'2007-08 Back-Up Data'!F39/'2007-08 Back-Up Data'!B39</f>
        <v>692.0661935110081</v>
      </c>
      <c r="AH39" s="4">
        <f>'2007-08 Back-Up Data'!F39/'2007-08 Back-Up Data'!L39</f>
        <v>0.34168423200237963</v>
      </c>
      <c r="AI39" s="32">
        <f>'2007-08 Back-Up Data'!G39</f>
        <v>1834833</v>
      </c>
      <c r="AJ39" s="33">
        <f>'2007-08 Back-Up Data'!G39/'2007-08 Back-Up Data'!B39</f>
        <v>132.88188006952493</v>
      </c>
      <c r="AK39" s="4">
        <f>'2007-08 Back-Up Data'!G39/'2007-08 Back-Up Data'!L39</f>
        <v>0.06560592550872194</v>
      </c>
      <c r="AP39" s="2" t="str">
        <f>'2007-08 Back-Up Data'!A39</f>
        <v>Tompkins</v>
      </c>
      <c r="AQ39" s="32">
        <f>'2007-08 Back-Up Data'!H39</f>
        <v>2368350</v>
      </c>
      <c r="AR39" s="33">
        <f>'2007-08 Back-Up Data'!H39/'2007-08 Back-Up Data'!B39</f>
        <v>171.52013325608343</v>
      </c>
      <c r="AS39" s="4">
        <f>'2007-08 Back-Up Data'!H39/'2007-08 Back-Up Data'!L39</f>
        <v>0.08468225374112062</v>
      </c>
      <c r="AT39" s="32">
        <f>'2007-08 Back-Up Data'!I39</f>
        <v>3092470</v>
      </c>
      <c r="AU39" s="33">
        <f>'2007-08 Back-Up Data'!I39/'2007-08 Back-Up Data'!B39</f>
        <v>223.9621958285052</v>
      </c>
      <c r="AV39" s="4">
        <f>'2007-08 Back-Up Data'!I39/'2007-08 Back-Up Data'!L39</f>
        <v>0.11057374510811464</v>
      </c>
      <c r="AW39" s="32">
        <f>'2007-08 Back-Up Data'!J39</f>
        <v>3630956</v>
      </c>
      <c r="AX39" s="33">
        <f>'2007-08 Back-Up Data'!J39/'2007-08 Back-Up Data'!B39</f>
        <v>262.96031286210894</v>
      </c>
      <c r="AY39" s="4">
        <f>'2007-08 Back-Up Data'!J39/'2007-08 Back-Up Data'!L39</f>
        <v>0.12982774392080748</v>
      </c>
    </row>
    <row r="40" spans="3:51" ht="12.75">
      <c r="C40" s="2" t="str">
        <f>'2007-08 Back-Up Data'!A40</f>
        <v>Ulster</v>
      </c>
      <c r="D40" s="32">
        <f>'2007-08 Back-Up Data'!K40</f>
        <v>38246850</v>
      </c>
      <c r="E40" s="33">
        <f>'2007-08 Back-Up Data'!K40/'2007-08 Back-Up Data'!B40</f>
        <v>1498.113983548766</v>
      </c>
      <c r="F40" s="4">
        <f>'2007-08 Back-Up Data'!K40/'2007-08 Back-Up Data'!L40</f>
        <v>0.9247684932481625</v>
      </c>
      <c r="G40" s="32">
        <f>'2007-08 Back-Up Data'!C40+'2007-08 Back-Up Data'!D40</f>
        <v>3111447</v>
      </c>
      <c r="H40" s="33">
        <f>('2007-08 Back-Up Data'!C40+'2007-08 Back-Up Data'!D40)/'2007-08 Back-Up Data'!B40</f>
        <v>121.87414806110458</v>
      </c>
      <c r="I40" s="4">
        <f>('2007-08 Back-Up Data'!C40+'2007-08 Back-Up Data'!D40)/'2007-08 Back-Up Data'!L40</f>
        <v>0.07523150675183748</v>
      </c>
      <c r="J40" s="32">
        <f>'2007-08 Back-Up Data'!L40</f>
        <v>41358297</v>
      </c>
      <c r="K40" s="33">
        <f>'2007-08 Back-Up Data'!L40/'2007-08 Back-Up Data'!B40</f>
        <v>1619.9881316098708</v>
      </c>
      <c r="P40" s="2" t="str">
        <f>'2007-08 Back-Up Data'!A40</f>
        <v>Ulster</v>
      </c>
      <c r="Q40" s="32">
        <f>'2007-08 Back-Up Data'!C40</f>
        <v>2147727</v>
      </c>
      <c r="R40" s="33">
        <f>'2007-08 Back-Up Data'!C40/'2007-08 Back-Up Data'!B40</f>
        <v>84.1256169212691</v>
      </c>
      <c r="S40" s="4">
        <f>'2007-08 Back-Up Data'!C40/'2007-08 Back-Up Data'!L40</f>
        <v>0.05192977360745777</v>
      </c>
      <c r="T40" s="32">
        <f>'2007-08 Back-Up Data'!D40</f>
        <v>963720</v>
      </c>
      <c r="U40" s="33">
        <f>'2007-08 Back-Up Data'!D40/'2007-08 Back-Up Data'!B40</f>
        <v>37.748531139835485</v>
      </c>
      <c r="V40" s="4">
        <f>'2007-08 Back-Up Data'!D40/'2007-08 Back-Up Data'!L40</f>
        <v>0.02330173314437971</v>
      </c>
      <c r="W40" s="33">
        <f>SUM('2007-08 Back-Up Data'!C40+'2007-08 Back-Up Data'!D40)/'2007-08 Back-Up Data'!B40</f>
        <v>121.87414806110458</v>
      </c>
      <c r="AB40" s="2" t="str">
        <f>'2007-08 Back-Up Data'!A40</f>
        <v>Ulster</v>
      </c>
      <c r="AC40" s="32">
        <f>'2007-08 Back-Up Data'!E40</f>
        <v>9910969</v>
      </c>
      <c r="AD40" s="33">
        <f>'2007-08 Back-Up Data'!E40/'2007-08 Back-Up Data'!B40</f>
        <v>388.2087348217783</v>
      </c>
      <c r="AE40" s="4">
        <f>'2007-08 Back-Up Data'!E40/'2007-08 Back-Up Data'!L40</f>
        <v>0.2396367771139126</v>
      </c>
      <c r="AF40" s="32">
        <f>'2007-08 Back-Up Data'!F40</f>
        <v>8908736</v>
      </c>
      <c r="AG40" s="33">
        <f>'2007-08 Back-Up Data'!F40/'2007-08 Back-Up Data'!B40</f>
        <v>348.95166470818646</v>
      </c>
      <c r="AH40" s="4">
        <f>'2007-08 Back-Up Data'!F40/'2007-08 Back-Up Data'!L40</f>
        <v>0.2154038402499987</v>
      </c>
      <c r="AI40" s="32">
        <f>'2007-08 Back-Up Data'!G40</f>
        <v>1034408</v>
      </c>
      <c r="AJ40" s="33">
        <f>'2007-08 Back-Up Data'!G40/'2007-08 Back-Up Data'!B40</f>
        <v>40.51735213474344</v>
      </c>
      <c r="AK40" s="4">
        <f>'2007-08 Back-Up Data'!G40/'2007-08 Back-Up Data'!L40</f>
        <v>0.025010894428269134</v>
      </c>
      <c r="AP40" s="2" t="str">
        <f>'2007-08 Back-Up Data'!A40</f>
        <v>Ulster</v>
      </c>
      <c r="AQ40" s="32">
        <f>'2007-08 Back-Up Data'!H40</f>
        <v>3147925</v>
      </c>
      <c r="AR40" s="33">
        <f>'2007-08 Back-Up Data'!H40/'2007-08 Back-Up Data'!B40</f>
        <v>123.30297688993342</v>
      </c>
      <c r="AS40" s="4">
        <f>'2007-08 Back-Up Data'!H40/'2007-08 Back-Up Data'!L40</f>
        <v>0.0761135063177287</v>
      </c>
      <c r="AT40" s="32">
        <f>'2007-08 Back-Up Data'!I40</f>
        <v>5259914</v>
      </c>
      <c r="AU40" s="33">
        <f>'2007-08 Back-Up Data'!I40/'2007-08 Back-Up Data'!B40</f>
        <v>206.02875048962005</v>
      </c>
      <c r="AV40" s="4">
        <f>'2007-08 Back-Up Data'!I40/'2007-08 Back-Up Data'!L40</f>
        <v>0.1271791727788018</v>
      </c>
      <c r="AW40" s="32">
        <f>'2007-08 Back-Up Data'!J40</f>
        <v>9984898</v>
      </c>
      <c r="AX40" s="33">
        <f>'2007-08 Back-Up Data'!J40/'2007-08 Back-Up Data'!B40</f>
        <v>391.1045045045045</v>
      </c>
      <c r="AY40" s="4">
        <f>'2007-08 Back-Up Data'!J40/'2007-08 Back-Up Data'!L40</f>
        <v>0.2414243023594516</v>
      </c>
    </row>
    <row r="41" spans="3:51" ht="12.75">
      <c r="C41" s="2" t="str">
        <f>'2007-08 Back-Up Data'!A41</f>
        <v>Washington</v>
      </c>
      <c r="D41" s="32">
        <f>'2007-08 Back-Up Data'!K41</f>
        <v>53995058</v>
      </c>
      <c r="E41" s="33">
        <f>'2007-08 Back-Up Data'!K41/'2007-08 Back-Up Data'!B41</f>
        <v>1234.3984728636094</v>
      </c>
      <c r="F41" s="4">
        <f>'2007-08 Back-Up Data'!K41/'2007-08 Back-Up Data'!L41</f>
        <v>0.8951843609445782</v>
      </c>
      <c r="G41" s="32">
        <f>'2007-08 Back-Up Data'!C41+'2007-08 Back-Up Data'!D41</f>
        <v>6322191</v>
      </c>
      <c r="H41" s="33">
        <f>('2007-08 Back-Up Data'!C41+'2007-08 Back-Up Data'!D41)/'2007-08 Back-Up Data'!B41</f>
        <v>144.53365186777012</v>
      </c>
      <c r="I41" s="4">
        <f>('2007-08 Back-Up Data'!C41+'2007-08 Back-Up Data'!D41)/'2007-08 Back-Up Data'!L41</f>
        <v>0.10481563905542178</v>
      </c>
      <c r="J41" s="32">
        <f>'2007-08 Back-Up Data'!L41</f>
        <v>60317249</v>
      </c>
      <c r="K41" s="33">
        <f>'2007-08 Back-Up Data'!L41/'2007-08 Back-Up Data'!B41</f>
        <v>1378.9321247313794</v>
      </c>
      <c r="P41" s="2" t="str">
        <f>'2007-08 Back-Up Data'!A41</f>
        <v>Washington</v>
      </c>
      <c r="Q41" s="32">
        <f>'2007-08 Back-Up Data'!C41</f>
        <v>4904781</v>
      </c>
      <c r="R41" s="33">
        <f>'2007-08 Back-Up Data'!C41/'2007-08 Back-Up Data'!B41</f>
        <v>112.1297837318824</v>
      </c>
      <c r="S41" s="4">
        <f>'2007-08 Back-Up Data'!C41/'2007-08 Back-Up Data'!L41</f>
        <v>0.08131639093818752</v>
      </c>
      <c r="T41" s="32">
        <f>'2007-08 Back-Up Data'!D41</f>
        <v>1417410</v>
      </c>
      <c r="U41" s="33">
        <f>'2007-08 Back-Up Data'!D41/'2007-08 Back-Up Data'!B41</f>
        <v>32.403868135887706</v>
      </c>
      <c r="V41" s="4">
        <f>'2007-08 Back-Up Data'!D41/'2007-08 Back-Up Data'!L41</f>
        <v>0.02349924811723426</v>
      </c>
      <c r="W41" s="33">
        <f>SUM('2007-08 Back-Up Data'!C41+'2007-08 Back-Up Data'!D41)/'2007-08 Back-Up Data'!B41</f>
        <v>144.53365186777012</v>
      </c>
      <c r="AB41" s="2" t="str">
        <f>'2007-08 Back-Up Data'!A41</f>
        <v>Washington</v>
      </c>
      <c r="AC41" s="32">
        <f>'2007-08 Back-Up Data'!E41</f>
        <v>12034211</v>
      </c>
      <c r="AD41" s="33">
        <f>'2007-08 Back-Up Data'!E41/'2007-08 Back-Up Data'!B41</f>
        <v>275.1179872891043</v>
      </c>
      <c r="AE41" s="4">
        <f>'2007-08 Back-Up Data'!E41/'2007-08 Back-Up Data'!L41</f>
        <v>0.19951524977540006</v>
      </c>
      <c r="AF41" s="32">
        <f>'2007-08 Back-Up Data'!F41</f>
        <v>22987357</v>
      </c>
      <c r="AG41" s="33">
        <f>'2007-08 Back-Up Data'!F41/'2007-08 Back-Up Data'!B41</f>
        <v>525.5213981985278</v>
      </c>
      <c r="AH41" s="4">
        <f>'2007-08 Back-Up Data'!F41/'2007-08 Back-Up Data'!L41</f>
        <v>0.3811075170222037</v>
      </c>
      <c r="AI41" s="32">
        <f>'2007-08 Back-Up Data'!G41</f>
        <v>3070098</v>
      </c>
      <c r="AJ41" s="33">
        <f>'2007-08 Back-Up Data'!G41/'2007-08 Back-Up Data'!B41</f>
        <v>70.18650267477481</v>
      </c>
      <c r="AK41" s="4">
        <f>'2007-08 Back-Up Data'!G41/'2007-08 Back-Up Data'!L41</f>
        <v>0.05089917147912366</v>
      </c>
      <c r="AP41" s="2" t="str">
        <f>'2007-08 Back-Up Data'!A41</f>
        <v>Washington</v>
      </c>
      <c r="AQ41" s="32">
        <f>'2007-08 Back-Up Data'!H41</f>
        <v>4768831</v>
      </c>
      <c r="AR41" s="33">
        <f>'2007-08 Back-Up Data'!H41/'2007-08 Back-Up Data'!B41</f>
        <v>109.02178684102236</v>
      </c>
      <c r="AS41" s="4">
        <f>'2007-08 Back-Up Data'!H41/'2007-08 Back-Up Data'!L41</f>
        <v>0.07906247514703464</v>
      </c>
      <c r="AT41" s="32">
        <f>'2007-08 Back-Up Data'!I41</f>
        <v>6460620</v>
      </c>
      <c r="AU41" s="33">
        <f>'2007-08 Back-Up Data'!I41/'2007-08 Back-Up Data'!B41</f>
        <v>147.69832197887612</v>
      </c>
      <c r="AV41" s="4">
        <f>'2007-08 Back-Up Data'!I41/'2007-08 Back-Up Data'!L41</f>
        <v>0.10711065420108931</v>
      </c>
      <c r="AW41" s="32">
        <f>'2007-08 Back-Up Data'!J41</f>
        <v>4673941</v>
      </c>
      <c r="AX41" s="33">
        <f>'2007-08 Back-Up Data'!J41/'2007-08 Back-Up Data'!B41</f>
        <v>106.85247588130402</v>
      </c>
      <c r="AY41" s="4">
        <f>'2007-08 Back-Up Data'!J41/'2007-08 Back-Up Data'!L41</f>
        <v>0.07748929331972683</v>
      </c>
    </row>
    <row r="42" spans="3:51" ht="12.75">
      <c r="C42" s="2" t="str">
        <f>'2007-08 Back-Up Data'!A42</f>
        <v>Westchester 2</v>
      </c>
      <c r="D42" s="32">
        <f>'2007-08 Back-Up Data'!K42</f>
        <v>122044191.17</v>
      </c>
      <c r="E42" s="33">
        <f>'2007-08 Back-Up Data'!K42/'2007-08 Back-Up Data'!B42</f>
        <v>1581.8258440262332</v>
      </c>
      <c r="F42" s="4">
        <f>'2007-08 Back-Up Data'!K42/'2007-08 Back-Up Data'!L42</f>
        <v>0.9187925079019372</v>
      </c>
      <c r="G42" s="32">
        <f>'2007-08 Back-Up Data'!C42+'2007-08 Back-Up Data'!D42</f>
        <v>10786878</v>
      </c>
      <c r="H42" s="33">
        <f>('2007-08 Back-Up Data'!C42+'2007-08 Back-Up Data'!D42)/'2007-08 Back-Up Data'!B42</f>
        <v>139.8097052647951</v>
      </c>
      <c r="I42" s="4">
        <f>('2007-08 Back-Up Data'!C42+'2007-08 Back-Up Data'!D42)/'2007-08 Back-Up Data'!L42</f>
        <v>0.08120749209806273</v>
      </c>
      <c r="J42" s="32">
        <f>'2007-08 Back-Up Data'!L42</f>
        <v>132831069.17</v>
      </c>
      <c r="K42" s="33">
        <f>'2007-08 Back-Up Data'!L42/'2007-08 Back-Up Data'!B42</f>
        <v>1721.6355492910284</v>
      </c>
      <c r="P42" s="2" t="str">
        <f>'2007-08 Back-Up Data'!A42</f>
        <v>Westchester 2</v>
      </c>
      <c r="Q42" s="32">
        <f>'2007-08 Back-Up Data'!C42</f>
        <v>7739933</v>
      </c>
      <c r="R42" s="33">
        <f>'2007-08 Back-Up Data'!C42/'2007-08 Back-Up Data'!B42</f>
        <v>100.31797444072893</v>
      </c>
      <c r="S42" s="4">
        <f>'2007-08 Back-Up Data'!C42/'2007-08 Back-Up Data'!L42</f>
        <v>0.05826899571284991</v>
      </c>
      <c r="T42" s="32">
        <f>'2007-08 Back-Up Data'!D42</f>
        <v>3046945</v>
      </c>
      <c r="U42" s="33">
        <f>'2007-08 Back-Up Data'!D42/'2007-08 Back-Up Data'!B42</f>
        <v>39.49173082406615</v>
      </c>
      <c r="V42" s="4">
        <f>'2007-08 Back-Up Data'!D42/'2007-08 Back-Up Data'!L42</f>
        <v>0.022938496385212826</v>
      </c>
      <c r="W42" s="33">
        <f>SUM('2007-08 Back-Up Data'!C42+'2007-08 Back-Up Data'!D42)/'2007-08 Back-Up Data'!B42</f>
        <v>139.8097052647951</v>
      </c>
      <c r="AB42" s="2" t="str">
        <f>'2007-08 Back-Up Data'!A42</f>
        <v>Westchester 2</v>
      </c>
      <c r="AC42" s="32">
        <f>'2007-08 Back-Up Data'!E42</f>
        <v>10320220</v>
      </c>
      <c r="AD42" s="33">
        <f>'2007-08 Back-Up Data'!E42/'2007-08 Back-Up Data'!B42</f>
        <v>133.76130855172772</v>
      </c>
      <c r="AE42" s="4">
        <f>'2007-08 Back-Up Data'!E42/'2007-08 Back-Up Data'!L42</f>
        <v>0.07769432305624195</v>
      </c>
      <c r="AF42" s="32">
        <f>'2007-08 Back-Up Data'!F42</f>
        <v>46707181</v>
      </c>
      <c r="AG42" s="33">
        <f>'2007-08 Back-Up Data'!F42/'2007-08 Back-Up Data'!B42</f>
        <v>605.3760142053555</v>
      </c>
      <c r="AH42" s="4">
        <f>'2007-08 Back-Up Data'!F42/'2007-08 Back-Up Data'!L42</f>
        <v>0.35162843521362586</v>
      </c>
      <c r="AI42" s="32">
        <f>'2007-08 Back-Up Data'!G42</f>
        <v>1621724</v>
      </c>
      <c r="AJ42" s="33">
        <f>'2007-08 Back-Up Data'!G42/'2007-08 Back-Up Data'!B42</f>
        <v>21.01931202530005</v>
      </c>
      <c r="AK42" s="4">
        <f>'2007-08 Back-Up Data'!G42/'2007-08 Back-Up Data'!L42</f>
        <v>0.012208920775338212</v>
      </c>
      <c r="AP42" s="2" t="str">
        <f>'2007-08 Back-Up Data'!A42</f>
        <v>Westchester 2</v>
      </c>
      <c r="AQ42" s="32">
        <f>'2007-08 Back-Up Data'!H42</f>
        <v>6054492</v>
      </c>
      <c r="AR42" s="33">
        <f>'2007-08 Back-Up Data'!H42/'2007-08 Back-Up Data'!B42</f>
        <v>78.47282059258107</v>
      </c>
      <c r="AS42" s="4">
        <f>'2007-08 Back-Up Data'!H42/'2007-08 Back-Up Data'!L42</f>
        <v>0.04558039047514805</v>
      </c>
      <c r="AT42" s="32">
        <f>'2007-08 Back-Up Data'!I42</f>
        <v>35063528.17</v>
      </c>
      <c r="AU42" s="33">
        <f>'2007-08 Back-Up Data'!I42/'2007-08 Back-Up Data'!B42</f>
        <v>454.46157256914745</v>
      </c>
      <c r="AV42" s="4">
        <f>'2007-08 Back-Up Data'!I42/'2007-08 Back-Up Data'!L42</f>
        <v>0.2639708344523295</v>
      </c>
      <c r="AW42" s="32">
        <f>'2007-08 Back-Up Data'!J42</f>
        <v>22277046</v>
      </c>
      <c r="AX42" s="33">
        <f>'2007-08 Back-Up Data'!J42/'2007-08 Back-Up Data'!B42</f>
        <v>288.7348160821215</v>
      </c>
      <c r="AY42" s="4">
        <f>'2007-08 Back-Up Data'!J42/'2007-08 Back-Up Data'!L42</f>
        <v>0.1677096039292537</v>
      </c>
    </row>
    <row r="43" spans="3:51" ht="12.75">
      <c r="C43" s="6" t="s">
        <v>56</v>
      </c>
      <c r="D43" s="20">
        <f>SUM(D6:D42)</f>
        <v>2227512223.2900004</v>
      </c>
      <c r="E43" s="7"/>
      <c r="F43" s="9"/>
      <c r="G43" s="20">
        <f>SUM(G6:G42)</f>
        <v>236068059.03000003</v>
      </c>
      <c r="H43" s="7"/>
      <c r="I43" s="9"/>
      <c r="J43" s="20">
        <f>+SUM(J6:J42)</f>
        <v>2463580282.32</v>
      </c>
      <c r="K43" s="7"/>
      <c r="P43" s="6" t="s">
        <v>56</v>
      </c>
      <c r="Q43" s="20">
        <f>SUM(Q6:Q42)</f>
        <v>159289689.41</v>
      </c>
      <c r="R43" s="12"/>
      <c r="S43" s="13"/>
      <c r="T43" s="20">
        <f>+SUM(T6:T42)</f>
        <v>76778369.62</v>
      </c>
      <c r="U43" s="12"/>
      <c r="V43" s="13"/>
      <c r="W43" s="12"/>
      <c r="AB43" s="6" t="s">
        <v>56</v>
      </c>
      <c r="AC43" s="20">
        <f>SUM(AC6:AC42)</f>
        <v>340168712.69</v>
      </c>
      <c r="AD43" s="12"/>
      <c r="AE43" s="13"/>
      <c r="AF43" s="20">
        <f>SUM(AF6:AF42)</f>
        <v>905377540</v>
      </c>
      <c r="AG43" s="12"/>
      <c r="AH43" s="13"/>
      <c r="AI43" s="20">
        <f>SUM(AI6:AI42)</f>
        <v>113442765.81999998</v>
      </c>
      <c r="AJ43" s="12"/>
      <c r="AK43" s="13"/>
      <c r="AP43" s="6" t="s">
        <v>56</v>
      </c>
      <c r="AQ43" s="20">
        <f>SUM(AQ6:AQ42)</f>
        <v>175163849.73</v>
      </c>
      <c r="AR43" s="12"/>
      <c r="AS43" s="13"/>
      <c r="AT43" s="20">
        <f>SUM(AT6:AT42)</f>
        <v>312797803.71000004</v>
      </c>
      <c r="AU43" s="12"/>
      <c r="AV43" s="13"/>
      <c r="AW43" s="20">
        <f>SUM(AW6:AW42)</f>
        <v>383104871.68</v>
      </c>
      <c r="AX43" s="12"/>
      <c r="AY43" s="13"/>
    </row>
    <row r="44" spans="3:51" ht="12.75">
      <c r="C44" s="6" t="s">
        <v>57</v>
      </c>
      <c r="D44" s="21"/>
      <c r="E44" s="12">
        <f>AVERAGE(E6:E42)</f>
        <v>1528.4166158505877</v>
      </c>
      <c r="F44" s="13">
        <f>AVERAGE(F6:F42)</f>
        <v>0.9004777733786167</v>
      </c>
      <c r="G44" s="21"/>
      <c r="H44" s="12">
        <f>AVERAGE(H6:H42)</f>
        <v>170.73952089009916</v>
      </c>
      <c r="I44" s="13">
        <f>AVERAGE(I6:I42)</f>
        <v>0.0995222266213831</v>
      </c>
      <c r="J44" s="8"/>
      <c r="K44" s="8">
        <f>AVERAGE(K6:K42)</f>
        <v>1699.1561367406875</v>
      </c>
      <c r="P44" s="6" t="s">
        <v>57</v>
      </c>
      <c r="Q44" s="20"/>
      <c r="R44" s="12">
        <f>AVERAGE(R6:R42)</f>
        <v>110.41817446617031</v>
      </c>
      <c r="S44" s="13">
        <f>AVERAGE(S6:S42)</f>
        <v>0.06597372201718754</v>
      </c>
      <c r="T44" s="20"/>
      <c r="U44" s="12">
        <f>AVERAGE(U6:U42)</f>
        <v>60.32134642392883</v>
      </c>
      <c r="V44" s="13">
        <f>AVERAGE(V6:V42)</f>
        <v>0.03354850460419556</v>
      </c>
      <c r="W44" s="12">
        <f>AVERAGE(W6:W42)</f>
        <v>170.73952089009916</v>
      </c>
      <c r="AB44" s="6" t="s">
        <v>57</v>
      </c>
      <c r="AC44" s="20"/>
      <c r="AD44" s="12">
        <f>AVERAGE(AD6:AD42)</f>
        <v>272.7180107378231</v>
      </c>
      <c r="AE44" s="13">
        <f>AVERAGE(AE6:AE42)</f>
        <v>0.1601871242203105</v>
      </c>
      <c r="AF44" s="20"/>
      <c r="AG44" s="12">
        <f>AVERAGE(AG6:AG42)</f>
        <v>564.0978798652974</v>
      </c>
      <c r="AH44" s="13">
        <f>AVERAGE(AH6:AH42)</f>
        <v>0.3384899639813302</v>
      </c>
      <c r="AI44" s="20"/>
      <c r="AJ44" s="12">
        <f>AVERAGE(AJ6:AJ42)</f>
        <v>101.72218591583697</v>
      </c>
      <c r="AK44" s="13">
        <f>AVERAGE(AK6:AK42)</f>
        <v>0.057648363132177874</v>
      </c>
      <c r="AP44" s="6" t="s">
        <v>57</v>
      </c>
      <c r="AQ44" s="20"/>
      <c r="AR44" s="12">
        <f>AVERAGE(AR6:AR42)</f>
        <v>129.8123367084577</v>
      </c>
      <c r="AS44" s="13">
        <f>AVERAGE(AS6:AS42)</f>
        <v>0.07791685535883362</v>
      </c>
      <c r="AT44" s="20"/>
      <c r="AU44" s="12">
        <f>AVERAGE(AU6:AU42)</f>
        <v>206.78430939950198</v>
      </c>
      <c r="AV44" s="13">
        <f>AVERAGE(AV6:AV42)</f>
        <v>0.12024298509967128</v>
      </c>
      <c r="AW44" s="20"/>
      <c r="AX44" s="12">
        <f>AVERAGE(AX6:AX42)</f>
        <v>253.2818932236709</v>
      </c>
      <c r="AY44" s="13">
        <f>AVERAGE(AY6:AY42)</f>
        <v>0.1459924815862934</v>
      </c>
    </row>
    <row r="45" spans="3:51" ht="12.75">
      <c r="C45" s="6" t="s">
        <v>58</v>
      </c>
      <c r="D45" s="21"/>
      <c r="E45" s="12">
        <f>MEDIAN(E6:E42)</f>
        <v>1515.0420387359836</v>
      </c>
      <c r="F45" s="13">
        <f>MEDIAN(F6:F42)</f>
        <v>0.9019085751646303</v>
      </c>
      <c r="G45" s="21"/>
      <c r="H45" s="8">
        <f>MEDIAN(H6:H42)</f>
        <v>142.3014061921796</v>
      </c>
      <c r="I45" s="13">
        <f>MEDIAN(I6:I42)</f>
        <v>0.09809142483536964</v>
      </c>
      <c r="J45" s="8"/>
      <c r="K45" s="8">
        <f>MEDIAN(K6:K42)</f>
        <v>1625.879533965245</v>
      </c>
      <c r="P45" s="6" t="s">
        <v>58</v>
      </c>
      <c r="Q45" s="20"/>
      <c r="R45" s="12">
        <f>MEDIAN(R6:R42)</f>
        <v>100.31797444072893</v>
      </c>
      <c r="S45" s="13">
        <f>MEDIAN(S6:S42)</f>
        <v>0.06205462351418214</v>
      </c>
      <c r="T45" s="20"/>
      <c r="U45" s="12">
        <f>MEDIAN(U6:U42)</f>
        <v>37.748531139835485</v>
      </c>
      <c r="V45" s="13">
        <f>MEDIAN(V6:V42)</f>
        <v>0.023980202500205414</v>
      </c>
      <c r="W45" s="12">
        <f>MEDIAN(W6:W42)</f>
        <v>142.3014061921796</v>
      </c>
      <c r="AB45" s="6" t="s">
        <v>72</v>
      </c>
      <c r="AC45" s="20"/>
      <c r="AD45" s="12">
        <f>MEDIAN(AD6:AD42)</f>
        <v>259.2369182687546</v>
      </c>
      <c r="AE45" s="13">
        <f>MEDIAN(AE6:AE42)</f>
        <v>0.16088866519750208</v>
      </c>
      <c r="AF45" s="20"/>
      <c r="AG45" s="12">
        <f>MEDIAN(AG6:AG42)</f>
        <v>543.9053149113861</v>
      </c>
      <c r="AH45" s="13">
        <f>MEDIAN(AH6:AH42)</f>
        <v>0.3455418741163054</v>
      </c>
      <c r="AI45" s="20"/>
      <c r="AJ45" s="12">
        <f>MEDIAN(AJ6:AJ42)</f>
        <v>70.91145283769525</v>
      </c>
      <c r="AK45" s="13">
        <f>MEDIAN(AK6:AK42)</f>
        <v>0.046902398724770145</v>
      </c>
      <c r="AP45" s="6" t="s">
        <v>58</v>
      </c>
      <c r="AQ45" s="20"/>
      <c r="AR45" s="12">
        <f>MEDIAN(AR6:AR42)</f>
        <v>109.02178684102236</v>
      </c>
      <c r="AS45" s="13">
        <f>MEDIAN(AS6:AS42)</f>
        <v>0.07297444445846187</v>
      </c>
      <c r="AT45" s="20"/>
      <c r="AU45" s="12">
        <f>MEDIAN(AU6:AU42)</f>
        <v>181.7883564255752</v>
      </c>
      <c r="AV45" s="13">
        <f>MEDIAN(AV6:AV42)</f>
        <v>0.11123991948034838</v>
      </c>
      <c r="AW45" s="20"/>
      <c r="AX45" s="12">
        <f>MEDIAN(AX6:AX42)</f>
        <v>208.7823833852544</v>
      </c>
      <c r="AY45" s="13">
        <f>MEDIAN(AY6:AY42)</f>
        <v>0.13162402299641773</v>
      </c>
    </row>
    <row r="46" spans="6:9" ht="12.75">
      <c r="F46" s="5"/>
      <c r="I46" s="5"/>
    </row>
    <row r="47" ht="12.75">
      <c r="I47" s="5"/>
    </row>
  </sheetData>
  <mergeCells count="4">
    <mergeCell ref="C1:K1"/>
    <mergeCell ref="P1:W1"/>
    <mergeCell ref="AB1:AK1"/>
    <mergeCell ref="AP1:AY1"/>
  </mergeCells>
  <printOptions/>
  <pageMargins left="0.48" right="0.53" top="1" bottom="1" header="0.5" footer="0.5"/>
  <pageSetup horizontalDpi="600" verticalDpi="600" orientation="landscape" scale="76" r:id="rId1"/>
  <colBreaks count="3" manualBreakCount="3">
    <brk id="13" max="65535" man="1"/>
    <brk id="25" max="65535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A1">
      <selection activeCell="P1" sqref="P1:P16384"/>
    </sheetView>
  </sheetViews>
  <sheetFormatPr defaultColWidth="9.140625" defaultRowHeight="12.75"/>
  <cols>
    <col min="3" max="10" width="13.7109375" style="0" customWidth="1"/>
    <col min="11" max="12" width="14.7109375" style="0" customWidth="1"/>
    <col min="13" max="14" width="12.28125" style="0" bestFit="1" customWidth="1"/>
    <col min="15" max="15" width="13.7109375" style="0" customWidth="1"/>
    <col min="16" max="16" width="13.7109375" style="0" hidden="1" customWidth="1"/>
  </cols>
  <sheetData>
    <row r="1" ht="12.75">
      <c r="A1" t="s">
        <v>91</v>
      </c>
    </row>
    <row r="2" ht="12.75">
      <c r="A2" t="s">
        <v>92</v>
      </c>
    </row>
    <row r="3" spans="2:14" ht="15">
      <c r="B3" s="2" t="s">
        <v>89</v>
      </c>
      <c r="C3" s="17" t="s">
        <v>11</v>
      </c>
      <c r="D3" s="16"/>
      <c r="E3" s="16"/>
      <c r="F3" s="25" t="s">
        <v>66</v>
      </c>
      <c r="G3" s="16"/>
      <c r="H3" s="17" t="s">
        <v>11</v>
      </c>
      <c r="I3" s="17" t="s">
        <v>16</v>
      </c>
      <c r="J3" s="16"/>
      <c r="K3" s="17" t="s">
        <v>19</v>
      </c>
      <c r="L3" s="17" t="s">
        <v>21</v>
      </c>
      <c r="M3" s="16"/>
      <c r="N3" s="28"/>
    </row>
    <row r="4" spans="1:15" ht="15">
      <c r="A4" s="26" t="s">
        <v>48</v>
      </c>
      <c r="B4" s="26" t="s">
        <v>90</v>
      </c>
      <c r="C4" s="27" t="s">
        <v>12</v>
      </c>
      <c r="D4" s="27" t="s">
        <v>13</v>
      </c>
      <c r="E4" s="27" t="s">
        <v>82</v>
      </c>
      <c r="F4" s="27" t="s">
        <v>65</v>
      </c>
      <c r="G4" s="27" t="s">
        <v>14</v>
      </c>
      <c r="H4" s="27" t="s">
        <v>15</v>
      </c>
      <c r="I4" s="27" t="s">
        <v>17</v>
      </c>
      <c r="J4" s="27" t="s">
        <v>18</v>
      </c>
      <c r="K4" s="27" t="s">
        <v>20</v>
      </c>
      <c r="L4" s="27" t="s">
        <v>19</v>
      </c>
      <c r="M4" s="27" t="s">
        <v>22</v>
      </c>
      <c r="N4" s="27" t="s">
        <v>23</v>
      </c>
      <c r="O4" s="26" t="s">
        <v>83</v>
      </c>
    </row>
    <row r="5" spans="3:14" ht="12.75">
      <c r="C5" s="16"/>
      <c r="D5" s="16"/>
      <c r="E5" s="16"/>
      <c r="F5" s="16"/>
      <c r="G5" s="16"/>
      <c r="H5" s="16"/>
      <c r="I5" s="16"/>
      <c r="J5" s="16"/>
      <c r="K5" s="16">
        <f aca="true" t="shared" si="0" ref="K5:K42">SUM(E5:J5)</f>
        <v>0</v>
      </c>
      <c r="L5" s="16">
        <f aca="true" t="shared" si="1" ref="L5:L22">SUM(C5:J5)</f>
        <v>0</v>
      </c>
      <c r="M5" s="16"/>
      <c r="N5" s="16"/>
    </row>
    <row r="6" spans="1:16" ht="12.75">
      <c r="A6" s="1" t="s">
        <v>24</v>
      </c>
      <c r="B6" s="29">
        <v>71443</v>
      </c>
      <c r="C6" s="30">
        <v>6672952</v>
      </c>
      <c r="D6" s="30">
        <v>2296024</v>
      </c>
      <c r="E6" s="30">
        <v>11713282</v>
      </c>
      <c r="F6" s="30">
        <v>29924964</v>
      </c>
      <c r="G6" s="30">
        <v>4418069</v>
      </c>
      <c r="H6" s="31">
        <v>6625508</v>
      </c>
      <c r="I6" s="30">
        <v>5770652</v>
      </c>
      <c r="J6" s="30">
        <v>21404436</v>
      </c>
      <c r="K6" s="30">
        <f t="shared" si="0"/>
        <v>79856911</v>
      </c>
      <c r="L6" s="30">
        <f t="shared" si="1"/>
        <v>88825887</v>
      </c>
      <c r="M6" s="30">
        <v>2096024</v>
      </c>
      <c r="N6" s="30">
        <v>200000</v>
      </c>
      <c r="P6" s="24">
        <f aca="true" t="shared" si="2" ref="P6:P44">(M6+N6+O6)-D6</f>
        <v>0</v>
      </c>
    </row>
    <row r="7" spans="1:16" ht="12.75">
      <c r="A7" s="1" t="s">
        <v>25</v>
      </c>
      <c r="B7" s="29">
        <v>35743</v>
      </c>
      <c r="C7" s="16">
        <v>2845874</v>
      </c>
      <c r="D7" s="16">
        <v>1656450</v>
      </c>
      <c r="E7" s="16">
        <v>7158452</v>
      </c>
      <c r="F7" s="16">
        <v>14769538</v>
      </c>
      <c r="G7" s="16">
        <v>3264320</v>
      </c>
      <c r="H7" s="16">
        <v>9318576</v>
      </c>
      <c r="I7" s="16">
        <v>8763019</v>
      </c>
      <c r="J7" s="16">
        <v>19737813</v>
      </c>
      <c r="K7" s="16">
        <f t="shared" si="0"/>
        <v>63011718</v>
      </c>
      <c r="L7" s="16">
        <f t="shared" si="1"/>
        <v>67514042</v>
      </c>
      <c r="M7" s="37">
        <v>798850</v>
      </c>
      <c r="N7" s="37">
        <v>0</v>
      </c>
      <c r="O7" s="16">
        <v>857600</v>
      </c>
      <c r="P7" s="24">
        <f t="shared" si="2"/>
        <v>0</v>
      </c>
    </row>
    <row r="8" spans="1:16" ht="12.75">
      <c r="A8" s="1" t="s">
        <v>26</v>
      </c>
      <c r="B8" s="29">
        <v>19977</v>
      </c>
      <c r="C8" s="16">
        <v>2823000</v>
      </c>
      <c r="D8" s="16">
        <v>3837795</v>
      </c>
      <c r="E8" s="16">
        <v>8127130</v>
      </c>
      <c r="F8" s="16">
        <v>11258042.22</v>
      </c>
      <c r="G8" s="16">
        <v>5919117.8</v>
      </c>
      <c r="H8" s="16">
        <v>4532399.4</v>
      </c>
      <c r="I8" s="16">
        <v>7367659.5</v>
      </c>
      <c r="J8" s="16">
        <v>6648855.87</v>
      </c>
      <c r="K8" s="16">
        <f t="shared" si="0"/>
        <v>43853204.79</v>
      </c>
      <c r="L8" s="16">
        <f t="shared" si="1"/>
        <v>50513999.79</v>
      </c>
      <c r="M8" s="37">
        <v>786000</v>
      </c>
      <c r="N8" s="37">
        <v>3051795</v>
      </c>
      <c r="P8" s="24">
        <f t="shared" si="2"/>
        <v>0</v>
      </c>
    </row>
    <row r="9" spans="1:16" ht="12.75">
      <c r="A9" s="1" t="s">
        <v>27</v>
      </c>
      <c r="B9" s="29">
        <v>14521</v>
      </c>
      <c r="C9" s="16">
        <v>1261856</v>
      </c>
      <c r="D9" s="16">
        <v>350371</v>
      </c>
      <c r="E9" s="16">
        <v>5415423</v>
      </c>
      <c r="F9" s="16">
        <v>7407272</v>
      </c>
      <c r="G9" s="16">
        <v>775551.78</v>
      </c>
      <c r="H9" s="16">
        <v>3488543</v>
      </c>
      <c r="I9" s="16">
        <v>3569090.7</v>
      </c>
      <c r="J9" s="16">
        <v>3403959.59</v>
      </c>
      <c r="K9" s="16">
        <f t="shared" si="0"/>
        <v>24059840.07</v>
      </c>
      <c r="L9" s="16">
        <f t="shared" si="1"/>
        <v>25672067.07</v>
      </c>
      <c r="M9" s="37">
        <v>350371</v>
      </c>
      <c r="N9" s="37">
        <v>0</v>
      </c>
      <c r="P9" s="24">
        <f t="shared" si="2"/>
        <v>0</v>
      </c>
    </row>
    <row r="10" spans="1:16" ht="12.75">
      <c r="A10" s="1" t="s">
        <v>28</v>
      </c>
      <c r="B10" s="29">
        <v>16214</v>
      </c>
      <c r="C10" s="16">
        <v>1583261</v>
      </c>
      <c r="D10" s="16">
        <v>724014</v>
      </c>
      <c r="E10" s="16">
        <v>6615054</v>
      </c>
      <c r="F10" s="16">
        <v>13940405</v>
      </c>
      <c r="G10" s="16">
        <v>3249922</v>
      </c>
      <c r="H10" s="16">
        <v>734540</v>
      </c>
      <c r="I10" s="16">
        <v>2036529</v>
      </c>
      <c r="J10" s="16">
        <v>2808290</v>
      </c>
      <c r="K10" s="16">
        <f t="shared" si="0"/>
        <v>29384740</v>
      </c>
      <c r="L10" s="16">
        <f t="shared" si="1"/>
        <v>31692015</v>
      </c>
      <c r="M10" s="37">
        <v>141173</v>
      </c>
      <c r="N10" s="37">
        <v>582841</v>
      </c>
      <c r="P10" s="24">
        <f t="shared" si="2"/>
        <v>0</v>
      </c>
    </row>
    <row r="11" spans="1:16" ht="12.75">
      <c r="A11" s="1" t="s">
        <v>49</v>
      </c>
      <c r="B11" s="29">
        <v>15435</v>
      </c>
      <c r="C11" s="16">
        <v>2115519</v>
      </c>
      <c r="D11" s="16">
        <v>4527258</v>
      </c>
      <c r="E11" s="16">
        <v>6586606</v>
      </c>
      <c r="F11" s="16">
        <v>8739468</v>
      </c>
      <c r="G11" s="16">
        <v>1655981</v>
      </c>
      <c r="H11" s="16">
        <v>2077559</v>
      </c>
      <c r="I11" s="16">
        <v>6089405</v>
      </c>
      <c r="J11" s="16">
        <v>5599741</v>
      </c>
      <c r="K11" s="16">
        <f t="shared" si="0"/>
        <v>30748760</v>
      </c>
      <c r="L11" s="16">
        <f t="shared" si="1"/>
        <v>37391537</v>
      </c>
      <c r="M11" s="37">
        <v>450000</v>
      </c>
      <c r="N11" s="37">
        <v>4077258</v>
      </c>
      <c r="P11" s="24">
        <f t="shared" si="2"/>
        <v>0</v>
      </c>
    </row>
    <row r="12" spans="1:16" ht="12.75">
      <c r="A12" s="1" t="s">
        <v>6</v>
      </c>
      <c r="B12" s="29">
        <v>47505</v>
      </c>
      <c r="C12" s="16">
        <v>3235429</v>
      </c>
      <c r="D12" s="16">
        <v>1690057</v>
      </c>
      <c r="E12" s="16">
        <v>6700590</v>
      </c>
      <c r="F12" s="16">
        <v>20401519.55</v>
      </c>
      <c r="G12" s="16">
        <v>1158921</v>
      </c>
      <c r="H12" s="16">
        <v>3277042.4</v>
      </c>
      <c r="I12" s="16">
        <v>5960371.6</v>
      </c>
      <c r="J12" s="16">
        <v>7045056.3</v>
      </c>
      <c r="K12" s="16">
        <f t="shared" si="0"/>
        <v>44543500.849999994</v>
      </c>
      <c r="L12" s="16">
        <f t="shared" si="1"/>
        <v>49468986.85</v>
      </c>
      <c r="M12" s="37">
        <v>1305057</v>
      </c>
      <c r="N12" s="37">
        <v>385000</v>
      </c>
      <c r="P12" s="24">
        <f t="shared" si="2"/>
        <v>0</v>
      </c>
    </row>
    <row r="13" spans="1:16" ht="12.75">
      <c r="A13" s="1" t="s">
        <v>3</v>
      </c>
      <c r="B13" s="29">
        <v>75622</v>
      </c>
      <c r="C13" s="16">
        <v>2758163</v>
      </c>
      <c r="D13" s="16">
        <v>2356166</v>
      </c>
      <c r="E13" s="16">
        <v>12878608</v>
      </c>
      <c r="F13" s="16">
        <v>18556202.62</v>
      </c>
      <c r="G13" s="16">
        <v>6713894.88</v>
      </c>
      <c r="H13" s="16">
        <v>7122815.9</v>
      </c>
      <c r="I13" s="18">
        <v>17814315</v>
      </c>
      <c r="J13" s="16">
        <v>30054467.77</v>
      </c>
      <c r="K13" s="16">
        <f t="shared" si="0"/>
        <v>93140304.17</v>
      </c>
      <c r="L13" s="16">
        <f t="shared" si="1"/>
        <v>98254633.17</v>
      </c>
      <c r="M13" s="37">
        <v>2106166</v>
      </c>
      <c r="N13" s="37">
        <v>250000</v>
      </c>
      <c r="P13" s="24">
        <f t="shared" si="2"/>
        <v>0</v>
      </c>
    </row>
    <row r="14" spans="1:16" ht="12.75">
      <c r="A14" s="1" t="s">
        <v>29</v>
      </c>
      <c r="B14" s="29">
        <v>42513</v>
      </c>
      <c r="C14" s="16">
        <v>2811990</v>
      </c>
      <c r="D14" s="16">
        <v>881176</v>
      </c>
      <c r="E14" s="16">
        <v>9782751</v>
      </c>
      <c r="F14" s="16">
        <v>15745044</v>
      </c>
      <c r="G14" s="16">
        <v>7781205</v>
      </c>
      <c r="H14" s="18">
        <v>6000346</v>
      </c>
      <c r="I14" s="16">
        <v>7154987</v>
      </c>
      <c r="J14" s="16">
        <v>7080643</v>
      </c>
      <c r="K14" s="16">
        <f t="shared" si="0"/>
        <v>53544976</v>
      </c>
      <c r="L14" s="16">
        <f t="shared" si="1"/>
        <v>57238142</v>
      </c>
      <c r="M14" s="37">
        <v>881176</v>
      </c>
      <c r="N14" s="37">
        <v>0</v>
      </c>
      <c r="P14" s="24">
        <f t="shared" si="2"/>
        <v>0</v>
      </c>
    </row>
    <row r="15" spans="1:16" ht="12.75">
      <c r="A15" s="1" t="s">
        <v>30</v>
      </c>
      <c r="B15" s="29">
        <v>9198</v>
      </c>
      <c r="C15" s="16">
        <v>1425916</v>
      </c>
      <c r="D15" s="16">
        <v>341005</v>
      </c>
      <c r="E15" s="16">
        <v>4003246</v>
      </c>
      <c r="F15" s="16">
        <v>6284906</v>
      </c>
      <c r="G15" s="16">
        <v>1155224</v>
      </c>
      <c r="H15" s="16">
        <v>1198951</v>
      </c>
      <c r="I15" s="16">
        <v>1768277</v>
      </c>
      <c r="J15" s="16">
        <v>2011026</v>
      </c>
      <c r="K15" s="16">
        <f t="shared" si="0"/>
        <v>16421630</v>
      </c>
      <c r="L15" s="16">
        <f t="shared" si="1"/>
        <v>18188551</v>
      </c>
      <c r="M15" s="38">
        <v>91005</v>
      </c>
      <c r="N15" s="37">
        <v>250000</v>
      </c>
      <c r="P15" s="24">
        <f t="shared" si="2"/>
        <v>0</v>
      </c>
    </row>
    <row r="16" spans="1:16" ht="12.75">
      <c r="A16" s="1" t="s">
        <v>31</v>
      </c>
      <c r="B16" s="29">
        <v>25969</v>
      </c>
      <c r="C16" s="16">
        <v>2281120</v>
      </c>
      <c r="D16" s="16">
        <v>3972667</v>
      </c>
      <c r="E16" s="16">
        <v>7775989.9</v>
      </c>
      <c r="F16" s="16">
        <v>6903088.4</v>
      </c>
      <c r="G16" s="18">
        <v>1681081.5</v>
      </c>
      <c r="H16" s="16">
        <v>3286594.5</v>
      </c>
      <c r="I16" s="16">
        <v>4756920.7</v>
      </c>
      <c r="J16" s="16">
        <v>5184660.06</v>
      </c>
      <c r="K16" s="16">
        <f t="shared" si="0"/>
        <v>29588335.06</v>
      </c>
      <c r="L16" s="16">
        <f t="shared" si="1"/>
        <v>35842122.06</v>
      </c>
      <c r="M16" s="37">
        <v>872667</v>
      </c>
      <c r="N16" s="37">
        <v>3100000</v>
      </c>
      <c r="P16" s="24">
        <f t="shared" si="2"/>
        <v>0</v>
      </c>
    </row>
    <row r="17" spans="1:16" ht="12.75">
      <c r="A17" s="1" t="s">
        <v>34</v>
      </c>
      <c r="B17" s="29">
        <v>16892</v>
      </c>
      <c r="C17" s="16">
        <v>1315040</v>
      </c>
      <c r="D17" s="16">
        <v>1926450</v>
      </c>
      <c r="E17" s="16">
        <v>3753210.24</v>
      </c>
      <c r="F17" s="16">
        <v>12686602.58</v>
      </c>
      <c r="G17" s="16">
        <v>1086505</v>
      </c>
      <c r="H17" s="16">
        <v>1919388.02</v>
      </c>
      <c r="I17" s="16">
        <v>1110585.7</v>
      </c>
      <c r="J17" s="16">
        <v>2504412.8</v>
      </c>
      <c r="K17" s="16">
        <f t="shared" si="0"/>
        <v>23060704.34</v>
      </c>
      <c r="L17" s="16">
        <f t="shared" si="1"/>
        <v>26302194.34</v>
      </c>
      <c r="M17" s="37">
        <v>1926450</v>
      </c>
      <c r="N17" s="37">
        <v>0</v>
      </c>
      <c r="P17" s="24">
        <f t="shared" si="2"/>
        <v>0</v>
      </c>
    </row>
    <row r="18" spans="1:16" ht="12.75">
      <c r="A18" s="1" t="s">
        <v>32</v>
      </c>
      <c r="B18" s="29">
        <v>11394</v>
      </c>
      <c r="C18" s="16">
        <v>2275013</v>
      </c>
      <c r="D18" s="16">
        <v>444434</v>
      </c>
      <c r="E18" s="16">
        <v>4579045.29</v>
      </c>
      <c r="F18" s="16">
        <v>3878803.39</v>
      </c>
      <c r="G18" s="16">
        <v>2479395.46</v>
      </c>
      <c r="H18" s="16">
        <v>566640.21</v>
      </c>
      <c r="I18" s="16">
        <v>2060749.7</v>
      </c>
      <c r="J18" s="16">
        <v>2241190.36</v>
      </c>
      <c r="K18" s="16">
        <f t="shared" si="0"/>
        <v>15805824.41</v>
      </c>
      <c r="L18" s="16">
        <f t="shared" si="1"/>
        <v>18525271.41</v>
      </c>
      <c r="M18" s="37">
        <v>304934</v>
      </c>
      <c r="N18" s="37">
        <v>139500</v>
      </c>
      <c r="P18" s="24">
        <f t="shared" si="2"/>
        <v>0</v>
      </c>
    </row>
    <row r="19" spans="1:16" ht="12.75">
      <c r="A19" s="1" t="s">
        <v>35</v>
      </c>
      <c r="B19" s="29">
        <v>24525</v>
      </c>
      <c r="C19" s="16">
        <v>2472946</v>
      </c>
      <c r="D19" s="16">
        <v>221764</v>
      </c>
      <c r="E19" s="16">
        <v>9003492</v>
      </c>
      <c r="F19" s="16">
        <v>14793970</v>
      </c>
      <c r="G19" s="16">
        <v>2100698</v>
      </c>
      <c r="H19" s="16">
        <v>2969750</v>
      </c>
      <c r="I19" s="18">
        <v>4178489</v>
      </c>
      <c r="J19" s="16">
        <v>4110007</v>
      </c>
      <c r="K19" s="16">
        <f t="shared" si="0"/>
        <v>37156406</v>
      </c>
      <c r="L19" s="16">
        <f t="shared" si="1"/>
        <v>39851116</v>
      </c>
      <c r="M19" s="38">
        <v>221764</v>
      </c>
      <c r="N19" s="38">
        <v>0</v>
      </c>
      <c r="P19" s="24">
        <f t="shared" si="2"/>
        <v>0</v>
      </c>
    </row>
    <row r="20" spans="1:16" ht="12.75">
      <c r="A20" s="1" t="s">
        <v>33</v>
      </c>
      <c r="B20" s="29">
        <v>17126</v>
      </c>
      <c r="C20" s="16">
        <v>1983501</v>
      </c>
      <c r="D20" s="16">
        <v>1597367</v>
      </c>
      <c r="E20" s="16">
        <v>5449690</v>
      </c>
      <c r="F20" s="16">
        <v>6690824</v>
      </c>
      <c r="G20" s="16">
        <v>1425186.79</v>
      </c>
      <c r="H20" s="16">
        <v>3537117.74</v>
      </c>
      <c r="I20" s="16">
        <v>11168012</v>
      </c>
      <c r="J20" s="16">
        <v>15328032.08</v>
      </c>
      <c r="K20" s="16">
        <f t="shared" si="0"/>
        <v>43598862.61</v>
      </c>
      <c r="L20" s="16">
        <f t="shared" si="1"/>
        <v>47179730.61</v>
      </c>
      <c r="M20" s="37">
        <v>140000</v>
      </c>
      <c r="N20" s="38">
        <v>1457367</v>
      </c>
      <c r="P20" s="24">
        <f t="shared" si="2"/>
        <v>0</v>
      </c>
    </row>
    <row r="21" spans="1:16" ht="12.75">
      <c r="A21" s="1" t="s">
        <v>5</v>
      </c>
      <c r="B21" s="29">
        <v>47202</v>
      </c>
      <c r="C21" s="16">
        <v>4790927</v>
      </c>
      <c r="D21" s="16">
        <v>3132981</v>
      </c>
      <c r="E21" s="16">
        <v>6344215</v>
      </c>
      <c r="F21" s="16">
        <v>40805456</v>
      </c>
      <c r="G21" s="16">
        <v>14838659</v>
      </c>
      <c r="H21" s="16">
        <v>3186332</v>
      </c>
      <c r="I21" s="16">
        <v>8580774</v>
      </c>
      <c r="J21" s="16">
        <v>17514034</v>
      </c>
      <c r="K21" s="16">
        <f t="shared" si="0"/>
        <v>91269470</v>
      </c>
      <c r="L21" s="16">
        <f t="shared" si="1"/>
        <v>99193378</v>
      </c>
      <c r="M21" s="37">
        <v>2402981</v>
      </c>
      <c r="N21" s="37">
        <v>730000</v>
      </c>
      <c r="P21" s="24">
        <f t="shared" si="2"/>
        <v>0</v>
      </c>
    </row>
    <row r="22" spans="1:16" ht="12.75">
      <c r="A22" s="1" t="s">
        <v>36</v>
      </c>
      <c r="B22" s="29">
        <v>38676</v>
      </c>
      <c r="C22" s="16">
        <v>3871589</v>
      </c>
      <c r="D22" s="16">
        <v>1970945</v>
      </c>
      <c r="E22" s="16">
        <v>6632562</v>
      </c>
      <c r="F22" s="16">
        <v>20275332</v>
      </c>
      <c r="G22" s="18">
        <v>5573963</v>
      </c>
      <c r="H22" s="18">
        <v>3595694.8</v>
      </c>
      <c r="I22" s="16">
        <v>10101840</v>
      </c>
      <c r="J22" s="16">
        <v>4346020</v>
      </c>
      <c r="K22" s="16">
        <f t="shared" si="0"/>
        <v>50525411.8</v>
      </c>
      <c r="L22" s="16">
        <f t="shared" si="1"/>
        <v>56367945.8</v>
      </c>
      <c r="M22" s="37">
        <v>1618945</v>
      </c>
      <c r="N22" s="37">
        <v>352000</v>
      </c>
      <c r="P22" s="24">
        <f t="shared" si="2"/>
        <v>0</v>
      </c>
    </row>
    <row r="23" spans="1:16" ht="12.75">
      <c r="A23" s="1" t="s">
        <v>0</v>
      </c>
      <c r="B23" s="29">
        <v>207868</v>
      </c>
      <c r="C23" s="16">
        <v>16946349</v>
      </c>
      <c r="D23" s="16">
        <v>11012283</v>
      </c>
      <c r="E23" s="16">
        <v>13927589</v>
      </c>
      <c r="F23" s="16">
        <v>113060510</v>
      </c>
      <c r="G23" s="16">
        <v>73247</v>
      </c>
      <c r="H23" s="16">
        <v>20514706</v>
      </c>
      <c r="I23" s="16">
        <v>35146449</v>
      </c>
      <c r="J23" s="16">
        <v>24651818</v>
      </c>
      <c r="K23" s="16">
        <f t="shared" si="0"/>
        <v>207374319</v>
      </c>
      <c r="L23" s="16">
        <v>235332951</v>
      </c>
      <c r="M23" s="37">
        <v>6832503</v>
      </c>
      <c r="N23" s="37">
        <v>0</v>
      </c>
      <c r="O23" s="18">
        <f>4094780+85000</f>
        <v>4179780</v>
      </c>
      <c r="P23" s="24">
        <f t="shared" si="2"/>
        <v>0</v>
      </c>
    </row>
    <row r="24" spans="1:16" ht="12.75">
      <c r="A24" s="1" t="s">
        <v>37</v>
      </c>
      <c r="B24" s="29">
        <v>24075</v>
      </c>
      <c r="C24" s="16">
        <v>2002819.8</v>
      </c>
      <c r="D24" s="16">
        <v>875000</v>
      </c>
      <c r="E24" s="16">
        <v>4719312.23</v>
      </c>
      <c r="F24" s="16">
        <v>11032416.25</v>
      </c>
      <c r="G24" s="16">
        <v>2231612.71</v>
      </c>
      <c r="H24" s="16">
        <v>7817270.35</v>
      </c>
      <c r="I24" s="16">
        <v>3039907.78</v>
      </c>
      <c r="J24" s="16">
        <v>5026435.88</v>
      </c>
      <c r="K24" s="16">
        <f t="shared" si="0"/>
        <v>33866955.2</v>
      </c>
      <c r="L24" s="16">
        <f aca="true" t="shared" si="3" ref="L24:L42">SUM(C24:J24)</f>
        <v>36744775.00000001</v>
      </c>
      <c r="M24" s="37">
        <v>375000</v>
      </c>
      <c r="N24" s="37">
        <v>500000</v>
      </c>
      <c r="P24" s="24">
        <f t="shared" si="2"/>
        <v>0</v>
      </c>
    </row>
    <row r="25" spans="1:16" ht="12.75">
      <c r="A25" s="1" t="s">
        <v>38</v>
      </c>
      <c r="B25" s="29">
        <v>62815</v>
      </c>
      <c r="C25" s="16">
        <v>4393985.57</v>
      </c>
      <c r="D25" s="16">
        <v>1730457</v>
      </c>
      <c r="E25" s="16">
        <v>7988655</v>
      </c>
      <c r="F25" s="16">
        <v>17366845.66</v>
      </c>
      <c r="G25" s="16">
        <v>3734545.54</v>
      </c>
      <c r="H25" s="16">
        <v>6664004.72</v>
      </c>
      <c r="I25" s="16">
        <v>19170507.71</v>
      </c>
      <c r="J25" s="16">
        <v>18519583.87</v>
      </c>
      <c r="K25" s="16">
        <f t="shared" si="0"/>
        <v>73444142.5</v>
      </c>
      <c r="L25" s="16">
        <f t="shared" si="3"/>
        <v>79568585.07000001</v>
      </c>
      <c r="M25" s="37">
        <v>1330457</v>
      </c>
      <c r="N25" s="37">
        <v>400000</v>
      </c>
      <c r="P25" s="24">
        <f t="shared" si="2"/>
        <v>0</v>
      </c>
    </row>
    <row r="26" spans="1:16" ht="12.75">
      <c r="A26" s="1" t="s">
        <v>39</v>
      </c>
      <c r="B26" s="29">
        <v>41252</v>
      </c>
      <c r="C26" s="16">
        <v>2803004</v>
      </c>
      <c r="D26" s="16">
        <v>3562051</v>
      </c>
      <c r="E26" s="16">
        <v>9232676</v>
      </c>
      <c r="F26" s="18">
        <v>27278037</v>
      </c>
      <c r="G26" s="16">
        <v>3351896</v>
      </c>
      <c r="H26" s="16">
        <v>4106207</v>
      </c>
      <c r="I26" s="16">
        <v>12373832</v>
      </c>
      <c r="J26" s="16">
        <v>16027821</v>
      </c>
      <c r="K26" s="16">
        <f t="shared" si="0"/>
        <v>72370469</v>
      </c>
      <c r="L26" s="16">
        <f t="shared" si="3"/>
        <v>78735524</v>
      </c>
      <c r="M26" s="37">
        <v>2462051</v>
      </c>
      <c r="N26" s="37">
        <v>1100000</v>
      </c>
      <c r="P26" s="24">
        <f t="shared" si="2"/>
        <v>0</v>
      </c>
    </row>
    <row r="27" spans="1:16" ht="12.75">
      <c r="A27" s="1" t="s">
        <v>40</v>
      </c>
      <c r="B27" s="29">
        <v>55775</v>
      </c>
      <c r="C27" s="16">
        <v>3323045.13</v>
      </c>
      <c r="D27" s="16">
        <v>1807569</v>
      </c>
      <c r="E27" s="16">
        <v>15199768.72</v>
      </c>
      <c r="F27" s="16">
        <v>50571232.24</v>
      </c>
      <c r="G27" s="16">
        <v>2145679.02</v>
      </c>
      <c r="H27" s="16">
        <v>6024310</v>
      </c>
      <c r="I27" s="16">
        <v>9403702.38</v>
      </c>
      <c r="J27" s="16">
        <v>2658613.95</v>
      </c>
      <c r="K27" s="16">
        <f t="shared" si="0"/>
        <v>86003306.31</v>
      </c>
      <c r="L27" s="16">
        <f t="shared" si="3"/>
        <v>91133920.44</v>
      </c>
      <c r="M27" s="37">
        <v>904670</v>
      </c>
      <c r="N27" s="37">
        <v>902899</v>
      </c>
      <c r="P27" s="24">
        <f t="shared" si="2"/>
        <v>0</v>
      </c>
    </row>
    <row r="28" spans="1:16" ht="12.75">
      <c r="A28" s="1" t="s">
        <v>41</v>
      </c>
      <c r="B28" s="29">
        <v>38277</v>
      </c>
      <c r="C28" s="16">
        <v>1992915</v>
      </c>
      <c r="D28" s="16">
        <v>960000</v>
      </c>
      <c r="E28" s="16">
        <v>10310080</v>
      </c>
      <c r="F28" s="16">
        <v>17214250</v>
      </c>
      <c r="G28" s="16">
        <v>1822044</v>
      </c>
      <c r="H28" s="16">
        <v>5942933</v>
      </c>
      <c r="I28" s="16">
        <v>4542343.52</v>
      </c>
      <c r="J28" s="16">
        <v>5711511.17</v>
      </c>
      <c r="K28" s="16">
        <f t="shared" si="0"/>
        <v>45543161.69</v>
      </c>
      <c r="L28" s="16">
        <f t="shared" si="3"/>
        <v>48496076.69</v>
      </c>
      <c r="M28" s="37">
        <v>710000</v>
      </c>
      <c r="N28" s="37">
        <v>250000</v>
      </c>
      <c r="P28" s="24">
        <f t="shared" si="2"/>
        <v>0</v>
      </c>
    </row>
    <row r="29" spans="1:16" ht="12.75">
      <c r="A29" s="1" t="s">
        <v>9</v>
      </c>
      <c r="B29" s="29">
        <v>23569</v>
      </c>
      <c r="C29" s="16">
        <v>3930377</v>
      </c>
      <c r="D29" s="16">
        <v>234680</v>
      </c>
      <c r="E29" s="16">
        <v>6014954</v>
      </c>
      <c r="F29" s="16">
        <v>14068552</v>
      </c>
      <c r="G29" s="16">
        <v>1559390</v>
      </c>
      <c r="H29" s="16">
        <v>2508603</v>
      </c>
      <c r="I29" s="16">
        <v>5022609</v>
      </c>
      <c r="J29" s="16">
        <v>4308999</v>
      </c>
      <c r="K29" s="16">
        <f t="shared" si="0"/>
        <v>33483107</v>
      </c>
      <c r="L29" s="16">
        <f t="shared" si="3"/>
        <v>37648164</v>
      </c>
      <c r="M29" s="37">
        <v>234680</v>
      </c>
      <c r="N29" s="38">
        <v>0</v>
      </c>
      <c r="P29" s="24">
        <f t="shared" si="2"/>
        <v>0</v>
      </c>
    </row>
    <row r="30" spans="1:16" ht="12.75">
      <c r="A30" s="1" t="s">
        <v>42</v>
      </c>
      <c r="B30" s="29">
        <v>10445</v>
      </c>
      <c r="C30" s="16">
        <v>2093037.05</v>
      </c>
      <c r="D30" s="16">
        <v>557447</v>
      </c>
      <c r="E30" s="16">
        <v>4594886.31</v>
      </c>
      <c r="F30" s="16">
        <v>4550804.47</v>
      </c>
      <c r="G30" s="16">
        <v>3779270.64</v>
      </c>
      <c r="H30" s="16">
        <v>1583534</v>
      </c>
      <c r="I30" s="16">
        <v>1519089.13</v>
      </c>
      <c r="J30" s="16">
        <v>3466917.61</v>
      </c>
      <c r="K30" s="16">
        <f t="shared" si="0"/>
        <v>19494502.16</v>
      </c>
      <c r="L30" s="16">
        <f t="shared" si="3"/>
        <v>22144986.209999997</v>
      </c>
      <c r="M30" s="37">
        <v>257447</v>
      </c>
      <c r="N30" s="37">
        <v>300000</v>
      </c>
      <c r="P30" s="24">
        <f t="shared" si="2"/>
        <v>0</v>
      </c>
    </row>
    <row r="31" spans="1:16" ht="12.75">
      <c r="A31" s="1" t="s">
        <v>43</v>
      </c>
      <c r="B31" s="29">
        <v>57811</v>
      </c>
      <c r="C31" s="16">
        <v>7273480</v>
      </c>
      <c r="D31" s="16">
        <v>673000</v>
      </c>
      <c r="E31" s="16">
        <v>11363008</v>
      </c>
      <c r="F31" s="16">
        <v>17443641</v>
      </c>
      <c r="G31" s="16">
        <v>4099462</v>
      </c>
      <c r="H31" s="16">
        <v>5166470</v>
      </c>
      <c r="I31" s="16">
        <v>3225591</v>
      </c>
      <c r="J31" s="16">
        <v>4678476</v>
      </c>
      <c r="K31" s="16">
        <f t="shared" si="0"/>
        <v>45976648</v>
      </c>
      <c r="L31" s="16">
        <f t="shared" si="3"/>
        <v>53923128</v>
      </c>
      <c r="M31" s="37">
        <v>73000</v>
      </c>
      <c r="N31" s="37">
        <v>600000</v>
      </c>
      <c r="P31" s="24">
        <f t="shared" si="2"/>
        <v>0</v>
      </c>
    </row>
    <row r="32" spans="1:16" ht="12.75">
      <c r="A32" s="1" t="s">
        <v>77</v>
      </c>
      <c r="B32" s="29">
        <v>36499</v>
      </c>
      <c r="C32" s="16">
        <v>3688743.86</v>
      </c>
      <c r="D32" s="16">
        <v>1447500</v>
      </c>
      <c r="E32" s="16">
        <v>6889800</v>
      </c>
      <c r="F32" s="16">
        <v>17564018.87</v>
      </c>
      <c r="G32" s="16">
        <v>1801373.1</v>
      </c>
      <c r="H32" s="16">
        <v>4567677.69</v>
      </c>
      <c r="I32" s="16">
        <v>3793943</v>
      </c>
      <c r="J32" s="16">
        <v>5981093.18</v>
      </c>
      <c r="K32" s="16">
        <f t="shared" si="0"/>
        <v>40597905.84</v>
      </c>
      <c r="L32" s="16">
        <f t="shared" si="3"/>
        <v>45734149.7</v>
      </c>
      <c r="M32" s="37">
        <v>1073909</v>
      </c>
      <c r="N32" s="37">
        <v>373591</v>
      </c>
      <c r="P32" s="24">
        <f t="shared" si="2"/>
        <v>0</v>
      </c>
    </row>
    <row r="33" spans="1:16" ht="12.75">
      <c r="A33" s="1" t="s">
        <v>7</v>
      </c>
      <c r="B33" s="29">
        <v>41750</v>
      </c>
      <c r="C33" s="16">
        <v>4203672</v>
      </c>
      <c r="D33" s="16">
        <v>1285737</v>
      </c>
      <c r="E33" s="16">
        <v>5329699</v>
      </c>
      <c r="F33" s="16">
        <v>42752877</v>
      </c>
      <c r="G33" s="16">
        <v>1823677</v>
      </c>
      <c r="H33" s="16">
        <v>2643712</v>
      </c>
      <c r="I33" s="16">
        <v>9335820</v>
      </c>
      <c r="J33" s="16">
        <v>6688925</v>
      </c>
      <c r="K33" s="16">
        <f t="shared" si="0"/>
        <v>68574710</v>
      </c>
      <c r="L33" s="16">
        <f t="shared" si="3"/>
        <v>74064119</v>
      </c>
      <c r="M33" s="37">
        <v>1185737</v>
      </c>
      <c r="N33" s="37">
        <v>100000</v>
      </c>
      <c r="P33" s="24">
        <f t="shared" si="2"/>
        <v>0</v>
      </c>
    </row>
    <row r="34" spans="1:16" ht="12.75">
      <c r="A34" s="1" t="s">
        <v>44</v>
      </c>
      <c r="B34" s="29">
        <f>17406+16894</f>
        <v>34300</v>
      </c>
      <c r="C34" s="16">
        <v>6059008</v>
      </c>
      <c r="D34" s="16">
        <v>2115355</v>
      </c>
      <c r="E34" s="16">
        <v>13027283</v>
      </c>
      <c r="F34" s="16">
        <v>19215894</v>
      </c>
      <c r="G34" s="16">
        <v>3006789</v>
      </c>
      <c r="H34" s="16">
        <v>3213330</v>
      </c>
      <c r="I34" s="16">
        <v>7196455</v>
      </c>
      <c r="J34" s="16">
        <v>16169183</v>
      </c>
      <c r="K34" s="16">
        <f t="shared" si="0"/>
        <v>61828934</v>
      </c>
      <c r="L34" s="16">
        <f t="shared" si="3"/>
        <v>70003297</v>
      </c>
      <c r="M34" s="37">
        <v>715355</v>
      </c>
      <c r="N34" s="37">
        <v>1400000</v>
      </c>
      <c r="P34" s="24">
        <f t="shared" si="2"/>
        <v>0</v>
      </c>
    </row>
    <row r="35" spans="1:16" ht="12.75">
      <c r="A35" s="1" t="s">
        <v>46</v>
      </c>
      <c r="B35" s="29">
        <v>16614</v>
      </c>
      <c r="C35" s="16">
        <v>2972549</v>
      </c>
      <c r="D35" s="16">
        <v>781600</v>
      </c>
      <c r="E35" s="16">
        <v>7526647</v>
      </c>
      <c r="F35" s="16">
        <v>11881819</v>
      </c>
      <c r="G35" s="16">
        <v>3578178.6</v>
      </c>
      <c r="H35" s="16">
        <v>2758831</v>
      </c>
      <c r="I35" s="16">
        <v>4825309.34</v>
      </c>
      <c r="J35" s="16">
        <v>5279078</v>
      </c>
      <c r="K35" s="16">
        <f t="shared" si="0"/>
        <v>35849862.94</v>
      </c>
      <c r="L35" s="16">
        <f t="shared" si="3"/>
        <v>39604011.94</v>
      </c>
      <c r="M35" s="37">
        <v>421060</v>
      </c>
      <c r="N35" s="37">
        <v>360540</v>
      </c>
      <c r="P35" s="24">
        <f t="shared" si="2"/>
        <v>0</v>
      </c>
    </row>
    <row r="36" spans="1:16" ht="12.75">
      <c r="A36" s="1" t="s">
        <v>1</v>
      </c>
      <c r="B36" s="29">
        <v>171268</v>
      </c>
      <c r="C36" s="16">
        <v>23007587</v>
      </c>
      <c r="D36" s="16">
        <v>6363805</v>
      </c>
      <c r="E36" s="16">
        <v>36561123</v>
      </c>
      <c r="F36" s="16">
        <v>126321581</v>
      </c>
      <c r="G36" s="16">
        <v>5417059</v>
      </c>
      <c r="H36" s="16">
        <v>11131432</v>
      </c>
      <c r="I36" s="16">
        <v>21132856</v>
      </c>
      <c r="J36" s="16">
        <v>61618370</v>
      </c>
      <c r="K36" s="16">
        <f t="shared" si="0"/>
        <v>262182421</v>
      </c>
      <c r="L36" s="16">
        <f t="shared" si="3"/>
        <v>291553813</v>
      </c>
      <c r="M36" s="37">
        <v>5863805</v>
      </c>
      <c r="N36" s="37">
        <v>500000</v>
      </c>
      <c r="P36" s="24">
        <f t="shared" si="2"/>
        <v>0</v>
      </c>
    </row>
    <row r="37" spans="1:16" ht="12.75">
      <c r="A37" s="1" t="s">
        <v>2</v>
      </c>
      <c r="B37" s="29">
        <v>90871</v>
      </c>
      <c r="C37" s="16">
        <v>8969365</v>
      </c>
      <c r="D37" s="16">
        <v>3194500</v>
      </c>
      <c r="E37" s="16">
        <v>23557118</v>
      </c>
      <c r="F37" s="16">
        <v>62268506</v>
      </c>
      <c r="G37" s="16">
        <v>1905085</v>
      </c>
      <c r="H37" s="16">
        <v>7828587</v>
      </c>
      <c r="I37" s="16">
        <v>11761219</v>
      </c>
      <c r="J37" s="16">
        <v>4521006</v>
      </c>
      <c r="K37" s="16">
        <f t="shared" si="0"/>
        <v>111841521</v>
      </c>
      <c r="L37" s="16">
        <f t="shared" si="3"/>
        <v>124005386</v>
      </c>
      <c r="M37" s="37">
        <v>784500</v>
      </c>
      <c r="N37" s="37">
        <v>2410000</v>
      </c>
      <c r="P37" s="24">
        <f t="shared" si="2"/>
        <v>0</v>
      </c>
    </row>
    <row r="38" spans="1:16" ht="12.75">
      <c r="A38" s="1" t="s">
        <v>10</v>
      </c>
      <c r="B38" s="29">
        <v>10855</v>
      </c>
      <c r="C38" s="16">
        <v>1707825</v>
      </c>
      <c r="D38" s="16">
        <v>2425602.62</v>
      </c>
      <c r="E38" s="16">
        <v>4658711</v>
      </c>
      <c r="F38" s="16">
        <v>11565793.75</v>
      </c>
      <c r="G38" s="16">
        <v>274699</v>
      </c>
      <c r="H38" s="16">
        <v>2914846</v>
      </c>
      <c r="I38" s="16">
        <v>636640.44</v>
      </c>
      <c r="J38" s="16">
        <v>207554.19</v>
      </c>
      <c r="K38" s="16">
        <f t="shared" si="0"/>
        <v>20258244.380000003</v>
      </c>
      <c r="L38" s="16">
        <f t="shared" si="3"/>
        <v>24391672.000000004</v>
      </c>
      <c r="M38" s="37">
        <v>921390</v>
      </c>
      <c r="N38" s="37">
        <v>1504213</v>
      </c>
      <c r="P38" s="24">
        <f t="shared" si="2"/>
        <v>0.3799999998882413</v>
      </c>
    </row>
    <row r="39" spans="1:16" ht="12.75">
      <c r="A39" s="1" t="s">
        <v>45</v>
      </c>
      <c r="B39" s="29">
        <v>13808</v>
      </c>
      <c r="C39" s="16">
        <v>2605390</v>
      </c>
      <c r="D39" s="16">
        <v>396784</v>
      </c>
      <c r="E39" s="16">
        <v>4482656</v>
      </c>
      <c r="F39" s="16">
        <v>9556050</v>
      </c>
      <c r="G39" s="16">
        <v>1834833</v>
      </c>
      <c r="H39" s="16">
        <v>2368350</v>
      </c>
      <c r="I39" s="16">
        <v>3092470</v>
      </c>
      <c r="J39" s="16">
        <v>3630956</v>
      </c>
      <c r="K39" s="16">
        <f t="shared" si="0"/>
        <v>24965315</v>
      </c>
      <c r="L39" s="16">
        <f t="shared" si="3"/>
        <v>27967489</v>
      </c>
      <c r="M39" s="37">
        <v>274784</v>
      </c>
      <c r="N39" s="37">
        <v>122000</v>
      </c>
      <c r="P39" s="24">
        <f t="shared" si="2"/>
        <v>0</v>
      </c>
    </row>
    <row r="40" spans="1:16" ht="12.75">
      <c r="A40" s="1" t="s">
        <v>8</v>
      </c>
      <c r="B40" s="29">
        <v>25530</v>
      </c>
      <c r="C40" s="16">
        <v>2147727</v>
      </c>
      <c r="D40" s="16">
        <v>963720</v>
      </c>
      <c r="E40" s="16">
        <v>9910969</v>
      </c>
      <c r="F40" s="16">
        <v>8908736</v>
      </c>
      <c r="G40" s="16">
        <v>1034408</v>
      </c>
      <c r="H40" s="16">
        <v>3147925</v>
      </c>
      <c r="I40" s="16">
        <v>5259914</v>
      </c>
      <c r="J40" s="16">
        <v>9984898</v>
      </c>
      <c r="K40" s="16">
        <f t="shared" si="0"/>
        <v>38246850</v>
      </c>
      <c r="L40" s="16">
        <f t="shared" si="3"/>
        <v>41358297</v>
      </c>
      <c r="M40" s="37">
        <v>463720</v>
      </c>
      <c r="N40" s="38">
        <v>500000</v>
      </c>
      <c r="P40" s="24">
        <f t="shared" si="2"/>
        <v>0</v>
      </c>
    </row>
    <row r="41" spans="1:16" ht="12.75">
      <c r="A41" s="1" t="s">
        <v>47</v>
      </c>
      <c r="B41" s="29">
        <v>43742</v>
      </c>
      <c r="C41" s="16">
        <v>4904781</v>
      </c>
      <c r="D41" s="16">
        <v>1417410</v>
      </c>
      <c r="E41" s="16">
        <v>12034211</v>
      </c>
      <c r="F41" s="16">
        <v>22987357</v>
      </c>
      <c r="G41" s="16">
        <v>3070098</v>
      </c>
      <c r="H41" s="16">
        <v>4768831</v>
      </c>
      <c r="I41" s="16">
        <v>6460620</v>
      </c>
      <c r="J41" s="16">
        <v>4673941</v>
      </c>
      <c r="K41" s="16">
        <f t="shared" si="0"/>
        <v>53995058</v>
      </c>
      <c r="L41" s="16">
        <f t="shared" si="3"/>
        <v>60317249</v>
      </c>
      <c r="M41" s="37">
        <v>857410</v>
      </c>
      <c r="N41" s="37">
        <v>560000</v>
      </c>
      <c r="P41" s="24">
        <f t="shared" si="2"/>
        <v>0</v>
      </c>
    </row>
    <row r="42" spans="1:16" ht="12.75">
      <c r="A42" s="1" t="s">
        <v>4</v>
      </c>
      <c r="B42" s="29">
        <v>77154</v>
      </c>
      <c r="C42" s="16">
        <v>7739933</v>
      </c>
      <c r="D42" s="16">
        <v>3046945</v>
      </c>
      <c r="E42" s="16">
        <v>10320220</v>
      </c>
      <c r="F42" s="16">
        <v>46707181</v>
      </c>
      <c r="G42" s="16">
        <v>1621724</v>
      </c>
      <c r="H42" s="16">
        <v>6054492</v>
      </c>
      <c r="I42" s="16">
        <v>35063528.17</v>
      </c>
      <c r="J42" s="16">
        <v>22277046</v>
      </c>
      <c r="K42" s="16">
        <f t="shared" si="0"/>
        <v>122044191.17</v>
      </c>
      <c r="L42" s="16">
        <f t="shared" si="3"/>
        <v>132831069.17</v>
      </c>
      <c r="M42" s="37">
        <v>2911945</v>
      </c>
      <c r="N42" s="37">
        <v>135000</v>
      </c>
      <c r="O42" s="18">
        <v>0</v>
      </c>
      <c r="P42" s="24">
        <f t="shared" si="2"/>
        <v>0</v>
      </c>
    </row>
    <row r="43" spans="3:16" ht="12.7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24">
        <f t="shared" si="2"/>
        <v>0</v>
      </c>
    </row>
    <row r="44" spans="1:16" ht="12.75">
      <c r="A44" t="s">
        <v>88</v>
      </c>
      <c r="B44" s="35">
        <f aca="true" t="shared" si="4" ref="B44:O44">SUM(B6:B43)</f>
        <v>1614233</v>
      </c>
      <c r="C44" s="34">
        <f t="shared" si="4"/>
        <v>159289689.41</v>
      </c>
      <c r="D44" s="34">
        <f t="shared" si="4"/>
        <v>76778369.62</v>
      </c>
      <c r="E44" s="34">
        <f t="shared" si="4"/>
        <v>340168712.69</v>
      </c>
      <c r="F44" s="34">
        <f t="shared" si="4"/>
        <v>905377540</v>
      </c>
      <c r="G44" s="34">
        <f t="shared" si="4"/>
        <v>113442765.81999998</v>
      </c>
      <c r="H44" s="34">
        <f t="shared" si="4"/>
        <v>175163849.73</v>
      </c>
      <c r="I44" s="34">
        <f t="shared" si="4"/>
        <v>310254483.37000006</v>
      </c>
      <c r="J44" s="34">
        <f t="shared" si="4"/>
        <v>383104871.68</v>
      </c>
      <c r="K44" s="34">
        <f t="shared" si="4"/>
        <v>2227512223.2900004</v>
      </c>
      <c r="L44" s="34">
        <f t="shared" si="4"/>
        <v>2463580282.32</v>
      </c>
      <c r="M44" s="34">
        <f t="shared" si="4"/>
        <v>45146986</v>
      </c>
      <c r="N44" s="34">
        <f t="shared" si="4"/>
        <v>26594004</v>
      </c>
      <c r="O44" s="34">
        <f t="shared" si="4"/>
        <v>5037380</v>
      </c>
      <c r="P44" s="34">
        <f t="shared" si="2"/>
        <v>0.3799999952316284</v>
      </c>
    </row>
    <row r="45" ht="12.75">
      <c r="O45" s="34">
        <f>M44+N44+O44</f>
        <v>76778370</v>
      </c>
    </row>
    <row r="46" ht="12.75">
      <c r="O46" s="34">
        <f>O45-D44</f>
        <v>0.3799999952316284</v>
      </c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esmith</dc:creator>
  <cp:keywords/>
  <dc:description/>
  <cp:lastModifiedBy> </cp:lastModifiedBy>
  <cp:lastPrinted>2008-10-24T15:53:10Z</cp:lastPrinted>
  <dcterms:created xsi:type="dcterms:W3CDTF">2000-07-12T18:49:34Z</dcterms:created>
  <dcterms:modified xsi:type="dcterms:W3CDTF">2008-10-24T16:16:17Z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1070588521</vt:i4>
  </property>
  <property fmtid="{D5CDD505-2E9C-101B-9397-08002B2CF9AE}" pid="3" name="_ReviewingToolsShownOnce">
    <vt:lpwstr/>
  </property>
</Properties>
</file>