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zogas\Desktop\"/>
    </mc:Choice>
  </mc:AlternateContent>
  <xr:revisionPtr revIDLastSave="0" documentId="8_{6849AB50-FC77-40C2-8D68-D417252D8D4E}" xr6:coauthVersionLast="43" xr6:coauthVersionMax="43" xr10:uidLastSave="{00000000-0000-0000-0000-000000000000}"/>
  <bookViews>
    <workbookView xWindow="-120" yWindow="-120" windowWidth="24240" windowHeight="13290" activeTab="1" xr2:uid="{00000000-000D-0000-FFFF-FFFF00000000}"/>
  </bookViews>
  <sheets>
    <sheet name=" 19-20 Summary" sheetId="21" r:id="rId1"/>
    <sheet name=" 19-20 BOCES Budget" sheetId="19" r:id="rId2"/>
  </sheets>
  <definedNames>
    <definedName name="_xlnm.Print_Area" localSheetId="1">' 19-20 BOCES Budget'!$A$1:$P$38</definedName>
    <definedName name="_xlnm.Print_Area" localSheetId="0">' 19-20 Summary'!$A$1:$P$40</definedName>
    <definedName name="_xlnm.Print_Titles" localSheetId="1">' 19-20 BOCES Budget'!#REF!</definedName>
    <definedName name="_xlnm.Print_Titles" localSheetId="0">' 19-20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9" i="21" l="1"/>
  <c r="U29" i="21"/>
  <c r="AH24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L35" i="21"/>
  <c r="AK35" i="21"/>
  <c r="AJ35" i="21"/>
  <c r="AI35" i="21"/>
  <c r="AH35" i="21"/>
  <c r="AG35" i="21"/>
  <c r="AF35" i="21"/>
  <c r="AE35" i="21"/>
  <c r="AD35" i="21"/>
  <c r="AC35" i="21"/>
  <c r="AA35" i="21"/>
  <c r="AB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B35" i="21"/>
  <c r="H32" i="21"/>
  <c r="G32" i="21"/>
  <c r="F32" i="21"/>
  <c r="E32" i="21"/>
  <c r="D32" i="21"/>
  <c r="C32" i="21"/>
  <c r="B32" i="21"/>
  <c r="AL28" i="21"/>
  <c r="AK28" i="21"/>
  <c r="AJ28" i="21"/>
  <c r="AI28" i="21"/>
  <c r="AH28" i="21"/>
  <c r="AG28" i="21"/>
  <c r="AF28" i="21"/>
  <c r="AE28" i="21"/>
  <c r="AD28" i="21"/>
  <c r="AD27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L19" i="21" l="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U15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U13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U9" i="21"/>
  <c r="U7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T8" i="21" l="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L8" i="21"/>
  <c r="AK8" i="21"/>
  <c r="AJ8" i="21"/>
  <c r="AI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L5" i="21"/>
  <c r="AK5" i="21"/>
  <c r="AJ5" i="21"/>
  <c r="AI5" i="21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B5" i="21"/>
  <c r="C5" i="21"/>
  <c r="I11" i="19" l="1"/>
  <c r="H11" i="19"/>
  <c r="L11" i="19" l="1"/>
  <c r="K11" i="19"/>
  <c r="P41" i="19"/>
  <c r="O41" i="19"/>
  <c r="N41" i="19"/>
  <c r="M41" i="19"/>
  <c r="D41" i="19"/>
  <c r="C41" i="19"/>
  <c r="K40" i="19"/>
  <c r="L39" i="19"/>
  <c r="K39" i="19"/>
  <c r="J41" i="19"/>
  <c r="F41" i="19"/>
  <c r="E41" i="19"/>
  <c r="L37" i="19"/>
  <c r="K37" i="19"/>
  <c r="L36" i="19"/>
  <c r="K36" i="19"/>
  <c r="L35" i="19"/>
  <c r="K35" i="19"/>
  <c r="L34" i="19"/>
  <c r="K34" i="19"/>
  <c r="L33" i="19"/>
  <c r="K33" i="19"/>
  <c r="L32" i="19"/>
  <c r="K32" i="19"/>
  <c r="L31" i="19"/>
  <c r="K31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I41" i="19"/>
  <c r="L12" i="19"/>
  <c r="K12" i="19"/>
  <c r="L10" i="19"/>
  <c r="K10" i="19"/>
  <c r="L9" i="19"/>
  <c r="K9" i="19"/>
  <c r="L8" i="19"/>
  <c r="K8" i="19"/>
  <c r="L7" i="19"/>
  <c r="K7" i="19"/>
  <c r="L6" i="19"/>
  <c r="K6" i="19"/>
  <c r="L5" i="19"/>
  <c r="K5" i="19"/>
  <c r="L4" i="19"/>
  <c r="K4" i="19"/>
  <c r="L13" i="19" l="1"/>
  <c r="H41" i="19"/>
  <c r="L38" i="19"/>
  <c r="K38" i="19"/>
  <c r="L40" i="19"/>
  <c r="K13" i="19"/>
  <c r="L30" i="19"/>
  <c r="G41" i="19"/>
  <c r="B41" i="19"/>
  <c r="L41" i="19" l="1"/>
  <c r="K41" i="19"/>
  <c r="AL37" i="21" l="1"/>
  <c r="AK13" i="21" l="1"/>
  <c r="C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B37" i="21"/>
  <c r="AL34" i="21"/>
  <c r="AK34" i="21"/>
  <c r="AJ34" i="21"/>
  <c r="AI34" i="21"/>
  <c r="AH34" i="21"/>
  <c r="AG34" i="21"/>
  <c r="AF34" i="21"/>
  <c r="AD34" i="21"/>
  <c r="AE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AM37" i="21" l="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Z27" i="21"/>
  <c r="AA27" i="21"/>
  <c r="AB27" i="21"/>
  <c r="AC27" i="21"/>
  <c r="AE27" i="21"/>
  <c r="AF27" i="21"/>
  <c r="AG27" i="21"/>
  <c r="AH27" i="21"/>
  <c r="AI27" i="21"/>
  <c r="AJ27" i="21"/>
  <c r="AK27" i="21"/>
  <c r="AL27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AA24" i="21"/>
  <c r="AB24" i="21"/>
  <c r="AC24" i="21"/>
  <c r="AD24" i="21"/>
  <c r="AE24" i="21"/>
  <c r="AF24" i="21"/>
  <c r="AG24" i="21"/>
  <c r="AI24" i="21"/>
  <c r="AJ24" i="21"/>
  <c r="AK24" i="21"/>
  <c r="AL24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AI16" i="21"/>
  <c r="AJ16" i="21"/>
  <c r="AK16" i="21"/>
  <c r="AL16" i="21"/>
  <c r="D16" i="21"/>
  <c r="C16" i="21"/>
  <c r="AA7" i="21" l="1"/>
  <c r="Z7" i="21"/>
  <c r="Y7" i="21"/>
  <c r="X7" i="21"/>
  <c r="W7" i="21"/>
  <c r="V7" i="21"/>
  <c r="T7" i="21"/>
  <c r="S7" i="21"/>
  <c r="R7" i="21"/>
  <c r="E4" i="21" l="1"/>
  <c r="G4" i="21"/>
  <c r="U4" i="21"/>
  <c r="AL4" i="21"/>
  <c r="B7" i="21"/>
  <c r="B13" i="21"/>
  <c r="B16" i="21"/>
  <c r="AM16" i="21" s="1"/>
  <c r="B21" i="21"/>
  <c r="B24" i="21"/>
  <c r="AM24" i="21" s="1"/>
  <c r="B27" i="21"/>
  <c r="AM27" i="21" s="1"/>
  <c r="B31" i="21"/>
  <c r="B34" i="21"/>
  <c r="AM34" i="21" s="1"/>
  <c r="Q7" i="21"/>
  <c r="P7" i="21"/>
  <c r="O7" i="21"/>
  <c r="N7" i="21"/>
  <c r="M7" i="21"/>
  <c r="L7" i="21"/>
  <c r="AB7" i="21"/>
  <c r="AC7" i="21"/>
  <c r="AD7" i="21"/>
  <c r="AE7" i="21"/>
  <c r="AF7" i="21"/>
  <c r="AG7" i="21"/>
  <c r="AH7" i="21"/>
  <c r="AI7" i="21"/>
  <c r="AJ7" i="21"/>
  <c r="AK7" i="21"/>
  <c r="AL7" i="21"/>
  <c r="K7" i="21"/>
  <c r="J7" i="21"/>
  <c r="I7" i="21"/>
  <c r="H7" i="21"/>
  <c r="G7" i="21"/>
  <c r="F7" i="21"/>
  <c r="E7" i="21"/>
  <c r="D7" i="21"/>
  <c r="C7" i="21"/>
  <c r="AL31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AL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AM7" i="21" l="1"/>
  <c r="AM21" i="21"/>
  <c r="AM13" i="21"/>
  <c r="AM31" i="21"/>
  <c r="AN32" i="21"/>
  <c r="AO32" i="21"/>
  <c r="AN25" i="21"/>
  <c r="AO25" i="21"/>
  <c r="AO19" i="21"/>
  <c r="AN19" i="21"/>
  <c r="AN38" i="21"/>
  <c r="AO38" i="21"/>
  <c r="AO17" i="21"/>
  <c r="AN17" i="21"/>
  <c r="AN8" i="21"/>
  <c r="AO8" i="21"/>
  <c r="AN35" i="21"/>
  <c r="AO35" i="21"/>
  <c r="AO28" i="21"/>
  <c r="AN28" i="21"/>
  <c r="AN22" i="21"/>
  <c r="AO22" i="21"/>
  <c r="AO14" i="21"/>
  <c r="AN14" i="21"/>
  <c r="B4" i="21"/>
  <c r="AL29" i="21"/>
  <c r="AG9" i="21"/>
  <c r="L39" i="21" l="1"/>
  <c r="L29" i="21"/>
  <c r="L26" i="21"/>
  <c r="L23" i="21"/>
  <c r="L36" i="21"/>
  <c r="L33" i="21"/>
  <c r="L18" i="21"/>
  <c r="L15" i="21"/>
  <c r="L10" i="21"/>
  <c r="L9" i="21"/>
  <c r="L4" i="21"/>
  <c r="L6" i="21"/>
  <c r="AL39" i="21"/>
  <c r="AL26" i="21"/>
  <c r="AL36" i="21"/>
  <c r="AL23" i="21"/>
  <c r="AL33" i="21"/>
  <c r="AL18" i="21"/>
  <c r="AL15" i="21"/>
  <c r="AL10" i="21"/>
  <c r="AL9" i="21"/>
  <c r="AL6" i="21"/>
  <c r="I39" i="21"/>
  <c r="I33" i="21"/>
  <c r="I29" i="21"/>
  <c r="I36" i="21"/>
  <c r="I26" i="21"/>
  <c r="I23" i="21"/>
  <c r="I15" i="21"/>
  <c r="I18" i="21"/>
  <c r="I9" i="21"/>
  <c r="I10" i="21"/>
  <c r="I6" i="21"/>
  <c r="I4" i="21"/>
  <c r="AK39" i="21"/>
  <c r="AK36" i="21"/>
  <c r="AK33" i="21"/>
  <c r="AK29" i="21"/>
  <c r="AK23" i="21"/>
  <c r="AK18" i="21"/>
  <c r="AK26" i="21"/>
  <c r="AK15" i="21"/>
  <c r="AK9" i="21"/>
  <c r="AK10" i="21"/>
  <c r="AK4" i="21"/>
  <c r="AK6" i="21"/>
  <c r="AG39" i="21"/>
  <c r="AG33" i="21"/>
  <c r="AG18" i="21"/>
  <c r="AG29" i="21"/>
  <c r="AG26" i="21"/>
  <c r="AG36" i="21"/>
  <c r="AG23" i="21"/>
  <c r="AG15" i="21"/>
  <c r="AG10" i="21"/>
  <c r="AG4" i="21"/>
  <c r="AG6" i="21"/>
  <c r="O4" i="21"/>
  <c r="O6" i="21"/>
  <c r="O39" i="21"/>
  <c r="O29" i="21"/>
  <c r="O33" i="21"/>
  <c r="O26" i="21"/>
  <c r="O36" i="21"/>
  <c r="O23" i="21"/>
  <c r="O15" i="21"/>
  <c r="O18" i="21"/>
  <c r="O10" i="21"/>
  <c r="O9" i="21"/>
  <c r="AI39" i="21"/>
  <c r="AI29" i="21"/>
  <c r="AI26" i="21"/>
  <c r="AI18" i="21"/>
  <c r="AI36" i="21"/>
  <c r="AI23" i="21"/>
  <c r="AI33" i="21"/>
  <c r="AI15" i="21"/>
  <c r="AI10" i="21"/>
  <c r="AI9" i="21"/>
  <c r="AI6" i="21"/>
  <c r="AI4" i="21"/>
  <c r="AB39" i="21"/>
  <c r="AB36" i="21"/>
  <c r="AB33" i="21"/>
  <c r="AB29" i="21"/>
  <c r="AB23" i="21"/>
  <c r="AB18" i="21"/>
  <c r="AB26" i="21"/>
  <c r="AB15" i="21"/>
  <c r="AB9" i="21"/>
  <c r="AB10" i="21"/>
  <c r="AB4" i="21"/>
  <c r="AB6" i="21"/>
  <c r="R4" i="21"/>
  <c r="R6" i="21"/>
  <c r="R39" i="21"/>
  <c r="R29" i="21"/>
  <c r="R26" i="21"/>
  <c r="R36" i="21"/>
  <c r="R23" i="21"/>
  <c r="R33" i="21"/>
  <c r="R18" i="21"/>
  <c r="R15" i="21"/>
  <c r="R9" i="21"/>
  <c r="R10" i="21"/>
  <c r="T39" i="21"/>
  <c r="T33" i="21"/>
  <c r="T23" i="21"/>
  <c r="T26" i="21"/>
  <c r="T18" i="21"/>
  <c r="T36" i="21"/>
  <c r="T29" i="21"/>
  <c r="T15" i="21"/>
  <c r="T10" i="21"/>
  <c r="T9" i="21"/>
  <c r="T4" i="21"/>
  <c r="T6" i="21"/>
  <c r="E39" i="21"/>
  <c r="E29" i="21"/>
  <c r="E33" i="21"/>
  <c r="E36" i="21"/>
  <c r="E26" i="21"/>
  <c r="E23" i="21"/>
  <c r="E15" i="21"/>
  <c r="E18" i="21"/>
  <c r="E10" i="21"/>
  <c r="E9" i="21"/>
  <c r="E6" i="21"/>
  <c r="N4" i="21"/>
  <c r="N39" i="21"/>
  <c r="N26" i="21"/>
  <c r="N36" i="21"/>
  <c r="N33" i="21"/>
  <c r="N29" i="21"/>
  <c r="N23" i="21"/>
  <c r="N18" i="21"/>
  <c r="N15" i="21"/>
  <c r="N10" i="21"/>
  <c r="N9" i="21"/>
  <c r="N6" i="21"/>
  <c r="AA39" i="21"/>
  <c r="AA26" i="21"/>
  <c r="AA29" i="21"/>
  <c r="AA23" i="21"/>
  <c r="AA36" i="21"/>
  <c r="AA33" i="21"/>
  <c r="AA18" i="21"/>
  <c r="AA15" i="21"/>
  <c r="AA10" i="21"/>
  <c r="AA9" i="21"/>
  <c r="AA4" i="21"/>
  <c r="AA6" i="21"/>
  <c r="AD39" i="21"/>
  <c r="AD26" i="21"/>
  <c r="AD36" i="21"/>
  <c r="AD18" i="21"/>
  <c r="AD23" i="21"/>
  <c r="AD33" i="21"/>
  <c r="AD15" i="21"/>
  <c r="AD10" i="21"/>
  <c r="AD9" i="21"/>
  <c r="AD4" i="21"/>
  <c r="AD6" i="21"/>
  <c r="V4" i="21"/>
  <c r="V6" i="21"/>
  <c r="V39" i="21"/>
  <c r="V36" i="21"/>
  <c r="V33" i="21"/>
  <c r="V26" i="21"/>
  <c r="V18" i="21"/>
  <c r="V29" i="21"/>
  <c r="V23" i="21"/>
  <c r="V15" i="21"/>
  <c r="V9" i="21"/>
  <c r="V10" i="21"/>
  <c r="AH4" i="21"/>
  <c r="AH6" i="21"/>
  <c r="AH39" i="21"/>
  <c r="AH33" i="21"/>
  <c r="AH18" i="21"/>
  <c r="AH36" i="21"/>
  <c r="AH29" i="21"/>
  <c r="AH23" i="21"/>
  <c r="AH26" i="21"/>
  <c r="AH15" i="21"/>
  <c r="AH10" i="21"/>
  <c r="AH9" i="21"/>
  <c r="W6" i="21"/>
  <c r="W4" i="21"/>
  <c r="W39" i="21"/>
  <c r="W36" i="21"/>
  <c r="W33" i="21"/>
  <c r="W18" i="21"/>
  <c r="W29" i="21"/>
  <c r="W26" i="21"/>
  <c r="W23" i="21"/>
  <c r="W15" i="21"/>
  <c r="W10" i="21"/>
  <c r="W9" i="21"/>
  <c r="U39" i="21"/>
  <c r="U26" i="21"/>
  <c r="U23" i="21"/>
  <c r="U36" i="21"/>
  <c r="U33" i="21"/>
  <c r="U18" i="21"/>
  <c r="U10" i="21"/>
  <c r="U6" i="21"/>
  <c r="AE39" i="21"/>
  <c r="AE23" i="21"/>
  <c r="AE36" i="21"/>
  <c r="AE29" i="21"/>
  <c r="AE26" i="21"/>
  <c r="AE33" i="21"/>
  <c r="AE18" i="21"/>
  <c r="AE15" i="21"/>
  <c r="AE9" i="21"/>
  <c r="AE10" i="21"/>
  <c r="AE6" i="21"/>
  <c r="AE4" i="21"/>
  <c r="Q39" i="21"/>
  <c r="Q33" i="21"/>
  <c r="Q29" i="21"/>
  <c r="Q26" i="21"/>
  <c r="Q23" i="21"/>
  <c r="Q36" i="21"/>
  <c r="Q15" i="21"/>
  <c r="Q18" i="21"/>
  <c r="Q10" i="21"/>
  <c r="Q9" i="21"/>
  <c r="Q6" i="21"/>
  <c r="Q4" i="21"/>
  <c r="C4" i="21"/>
  <c r="C6" i="21"/>
  <c r="C39" i="21"/>
  <c r="C26" i="21"/>
  <c r="C36" i="21"/>
  <c r="C33" i="21"/>
  <c r="C29" i="21"/>
  <c r="C23" i="21"/>
  <c r="C18" i="21"/>
  <c r="C15" i="21"/>
  <c r="C10" i="21"/>
  <c r="C9" i="21"/>
  <c r="G39" i="21"/>
  <c r="G36" i="21"/>
  <c r="G29" i="21"/>
  <c r="G33" i="21"/>
  <c r="G26" i="21"/>
  <c r="G23" i="21"/>
  <c r="G18" i="21"/>
  <c r="G15" i="21"/>
  <c r="G10" i="21"/>
  <c r="G9" i="21"/>
  <c r="G6" i="21"/>
  <c r="J39" i="21"/>
  <c r="J29" i="21"/>
  <c r="J33" i="21"/>
  <c r="J36" i="21"/>
  <c r="J23" i="21"/>
  <c r="J26" i="21"/>
  <c r="J18" i="21"/>
  <c r="J15" i="21"/>
  <c r="J9" i="21"/>
  <c r="J10" i="21"/>
  <c r="J4" i="21"/>
  <c r="J6" i="21"/>
  <c r="S39" i="21"/>
  <c r="S33" i="21"/>
  <c r="S29" i="21"/>
  <c r="S26" i="21"/>
  <c r="S23" i="21"/>
  <c r="S18" i="21"/>
  <c r="S36" i="21"/>
  <c r="S15" i="21"/>
  <c r="S10" i="21"/>
  <c r="S9" i="21"/>
  <c r="S6" i="21"/>
  <c r="S4" i="21"/>
  <c r="Z39" i="21"/>
  <c r="Z23" i="21"/>
  <c r="Z26" i="21"/>
  <c r="Z36" i="21"/>
  <c r="Z33" i="21"/>
  <c r="Z29" i="21"/>
  <c r="Z18" i="21"/>
  <c r="Z15" i="21"/>
  <c r="Z9" i="21"/>
  <c r="Z10" i="21"/>
  <c r="Z6" i="21"/>
  <c r="Z4" i="21"/>
  <c r="AC39" i="21"/>
  <c r="AC23" i="21"/>
  <c r="AC26" i="21"/>
  <c r="AC36" i="21"/>
  <c r="AC18" i="21"/>
  <c r="AC29" i="21"/>
  <c r="AC33" i="21"/>
  <c r="AC15" i="21"/>
  <c r="AC9" i="21"/>
  <c r="AC10" i="21"/>
  <c r="AC4" i="21"/>
  <c r="AC6" i="21"/>
  <c r="X4" i="21"/>
  <c r="X6" i="21"/>
  <c r="X39" i="21"/>
  <c r="X36" i="21"/>
  <c r="X33" i="21"/>
  <c r="X18" i="21"/>
  <c r="X26" i="21"/>
  <c r="X23" i="21"/>
  <c r="X29" i="21"/>
  <c r="X15" i="21"/>
  <c r="X10" i="21"/>
  <c r="X9" i="21"/>
  <c r="AJ39" i="21"/>
  <c r="AJ36" i="21"/>
  <c r="AJ29" i="21"/>
  <c r="AJ26" i="21"/>
  <c r="AJ33" i="21"/>
  <c r="AJ23" i="21"/>
  <c r="AJ18" i="21"/>
  <c r="AJ15" i="21"/>
  <c r="AJ10" i="21"/>
  <c r="AJ9" i="21"/>
  <c r="AJ4" i="21"/>
  <c r="AJ6" i="21"/>
  <c r="H39" i="21"/>
  <c r="H29" i="21"/>
  <c r="H36" i="21"/>
  <c r="H23" i="21"/>
  <c r="H33" i="21"/>
  <c r="H26" i="21"/>
  <c r="H18" i="21"/>
  <c r="H15" i="21"/>
  <c r="H10" i="21"/>
  <c r="H9" i="21"/>
  <c r="H6" i="21"/>
  <c r="H4" i="21"/>
  <c r="P39" i="21"/>
  <c r="P23" i="21"/>
  <c r="P29" i="21"/>
  <c r="P26" i="21"/>
  <c r="P36" i="21"/>
  <c r="P33" i="21"/>
  <c r="P18" i="21"/>
  <c r="P15" i="21"/>
  <c r="P9" i="21"/>
  <c r="P10" i="21"/>
  <c r="P6" i="21"/>
  <c r="P4" i="21"/>
  <c r="Y6" i="21"/>
  <c r="Y4" i="21"/>
  <c r="Y39" i="21"/>
  <c r="Y33" i="21"/>
  <c r="Y26" i="21"/>
  <c r="Y23" i="21"/>
  <c r="Y36" i="21"/>
  <c r="Y29" i="21"/>
  <c r="Y18" i="21"/>
  <c r="Y15" i="21"/>
  <c r="Y10" i="21"/>
  <c r="Y9" i="21"/>
  <c r="AF4" i="21"/>
  <c r="AF6" i="21"/>
  <c r="AF39" i="21"/>
  <c r="AF36" i="21"/>
  <c r="AF33" i="21"/>
  <c r="AF23" i="21"/>
  <c r="AF18" i="21"/>
  <c r="AF29" i="21"/>
  <c r="AF26" i="21"/>
  <c r="AF15" i="21"/>
  <c r="AF10" i="21"/>
  <c r="AF9" i="21"/>
  <c r="F39" i="21"/>
  <c r="F33" i="21"/>
  <c r="F29" i="21"/>
  <c r="F36" i="21"/>
  <c r="F26" i="21"/>
  <c r="F23" i="21"/>
  <c r="F18" i="21"/>
  <c r="F15" i="21"/>
  <c r="F10" i="21"/>
  <c r="F9" i="21"/>
  <c r="F6" i="21"/>
  <c r="F4" i="21"/>
  <c r="K39" i="21"/>
  <c r="K33" i="21"/>
  <c r="K23" i="21"/>
  <c r="K26" i="21"/>
  <c r="K29" i="21"/>
  <c r="K36" i="21"/>
  <c r="K18" i="21"/>
  <c r="K15" i="21"/>
  <c r="K10" i="21"/>
  <c r="K9" i="21"/>
  <c r="K6" i="21"/>
  <c r="K4" i="21"/>
  <c r="M39" i="21"/>
  <c r="M29" i="21"/>
  <c r="M26" i="21"/>
  <c r="M36" i="21"/>
  <c r="M23" i="21"/>
  <c r="M33" i="21"/>
  <c r="M15" i="21"/>
  <c r="M18" i="21"/>
  <c r="M10" i="21"/>
  <c r="M9" i="21"/>
  <c r="M4" i="21"/>
  <c r="M6" i="21"/>
  <c r="D39" i="21"/>
  <c r="D26" i="21"/>
  <c r="D36" i="21"/>
  <c r="D33" i="21"/>
  <c r="D29" i="21"/>
  <c r="D23" i="21"/>
  <c r="D18" i="21"/>
  <c r="D15" i="21"/>
  <c r="D10" i="21"/>
  <c r="D9" i="21"/>
  <c r="D6" i="21"/>
  <c r="D4" i="21"/>
  <c r="B9" i="21"/>
  <c r="B18" i="21"/>
  <c r="B23" i="21"/>
  <c r="B36" i="21"/>
  <c r="B10" i="21"/>
  <c r="B33" i="21"/>
  <c r="B26" i="21"/>
  <c r="B39" i="21"/>
  <c r="B15" i="21"/>
  <c r="B29" i="21"/>
  <c r="B6" i="21"/>
  <c r="AM4" i="21" l="1"/>
  <c r="AO33" i="21"/>
  <c r="AN33" i="21"/>
  <c r="AM10" i="21"/>
  <c r="AO6" i="21"/>
  <c r="AN6" i="21"/>
  <c r="AN36" i="21"/>
  <c r="AO36" i="21"/>
  <c r="AO18" i="21"/>
  <c r="AN18" i="21"/>
  <c r="AO15" i="21"/>
  <c r="AN15" i="21"/>
  <c r="AO9" i="21"/>
  <c r="AN9" i="21"/>
  <c r="AN39" i="21"/>
  <c r="AO39" i="21"/>
  <c r="AO29" i="21"/>
  <c r="AN29" i="21"/>
  <c r="AN26" i="21"/>
  <c r="AO26" i="21"/>
  <c r="AO23" i="21"/>
  <c r="AN23" i="21"/>
  <c r="AN11" i="21"/>
  <c r="AO11" i="21"/>
  <c r="AO5" i="21"/>
  <c r="AN5" i="21"/>
</calcChain>
</file>

<file path=xl/sharedStrings.xml><?xml version="1.0" encoding="utf-8"?>
<sst xmlns="http://schemas.openxmlformats.org/spreadsheetml/2006/main" count="129" uniqueCount="92">
  <si>
    <t>ERIE 1 BOCES</t>
  </si>
  <si>
    <t xml:space="preserve">BOCES </t>
  </si>
  <si>
    <t>DELAWARE-CHENANGO-MADISON</t>
  </si>
  <si>
    <t xml:space="preserve">DUTCHESS </t>
  </si>
  <si>
    <t>EASTERN SUFFOLK</t>
  </si>
  <si>
    <t>ERIE 2-CHAUTAUQUA-CATTARAUGUS </t>
  </si>
  <si>
    <t xml:space="preserve">FRANKLIN-ESSEX-HAMILTON </t>
  </si>
  <si>
    <t>GENESEE VALLEY</t>
  </si>
  <si>
    <t>HAMILTON-FULTON-MONTGOMERY </t>
  </si>
  <si>
    <t>HERKIMER-FULTON-HAMILTON-OTSEGO </t>
  </si>
  <si>
    <t>JEFFERSON-LEWIS-HAMILTON-HERKIMER-ONEIDA</t>
  </si>
  <si>
    <t>MADISON-ONEIDA</t>
  </si>
  <si>
    <t xml:space="preserve">MONROE 1 </t>
  </si>
  <si>
    <t>MONROE 2-ORLEANS</t>
  </si>
  <si>
    <t xml:space="preserve">NASSAU </t>
  </si>
  <si>
    <t>ONEIDA-HERKIMER-MADISON</t>
  </si>
  <si>
    <t xml:space="preserve">ONONDAGA-CORTLAND-MADISON </t>
  </si>
  <si>
    <t>ONTARIO-SENECA-YATES-CAYUGA-WAYNE (Wayne-Finger Lakes)</t>
  </si>
  <si>
    <t>ORANGE-ULSTER</t>
  </si>
  <si>
    <t>ORLEANS-NIAGARA</t>
  </si>
  <si>
    <t>OSWEGO (CITI)</t>
  </si>
  <si>
    <t>OTSEGO-DELAWARE-SCHOHARIE-GREENE (Northern Catskills)</t>
  </si>
  <si>
    <t>PUTNAM-WESTCHESTER</t>
  </si>
  <si>
    <t>RENSSELAER-COLUMBIA-GREENE (Questar III)</t>
  </si>
  <si>
    <t>ROCKLAND</t>
  </si>
  <si>
    <t>SAINT LAWRENCE-LEWIS</t>
  </si>
  <si>
    <t>SCHUYLER-STEUBEN-CHEMUNG-TIOGA-ALLEGANY (Greater Southern Tier)</t>
  </si>
  <si>
    <t>SULLIVAN BOCES</t>
  </si>
  <si>
    <t xml:space="preserve">TOMPKINS-SENECA-TIOGA </t>
  </si>
  <si>
    <t>ULSTER</t>
  </si>
  <si>
    <t xml:space="preserve">WASHINGTON-SARATOGA-WARREN-HAMILTON-ESSEX </t>
  </si>
  <si>
    <t>WESTCHESTER (Southern Westchester BOCES)</t>
  </si>
  <si>
    <t>WESTERN SUFFOLK</t>
  </si>
  <si>
    <t>ALBANY-SCHOHARIE-SCHENECTADY (Capital Region)</t>
  </si>
  <si>
    <t>BROOME-DELAWARE-TIOGA</t>
  </si>
  <si>
    <t xml:space="preserve">CATTARAUGUS-ALLEGANY-ERIE-WYOMING </t>
  </si>
  <si>
    <t>CAYUGA-ONONDAGA</t>
  </si>
  <si>
    <t xml:space="preserve">CLINTON-ESSEX-WARREN-WASHINGTON </t>
  </si>
  <si>
    <t>CAPITAL</t>
  </si>
  <si>
    <t>OTHER</t>
  </si>
  <si>
    <t>DASNY</t>
  </si>
  <si>
    <t>GENERAL ADMIN</t>
  </si>
  <si>
    <t>SPECIAL EDUCATION</t>
  </si>
  <si>
    <t>GENERAL EDUCATION</t>
  </si>
  <si>
    <t>GRAND TOTAL</t>
  </si>
  <si>
    <t>RENT</t>
  </si>
  <si>
    <t>CONTRUCTION</t>
  </si>
  <si>
    <t xml:space="preserve">TOTAL </t>
  </si>
  <si>
    <t>PROGRAM TOTAL</t>
  </si>
  <si>
    <t>TOTAL PROGRAM</t>
  </si>
  <si>
    <t>TOTAL BUDGET</t>
  </si>
  <si>
    <t xml:space="preserve">ERIE 1 </t>
  </si>
  <si>
    <t>COMBINED PER PUPIL</t>
  </si>
  <si>
    <t>CAPITAL BUDGET PER PUPIL</t>
  </si>
  <si>
    <t>SPECIAL ED</t>
  </si>
  <si>
    <t>ITINERANT SERVICES</t>
  </si>
  <si>
    <t>GEN ADMIN (% of TOTAL)</t>
  </si>
  <si>
    <t>CAREER &amp; TECHNICAL (% of TOTAL)</t>
  </si>
  <si>
    <t>SPECIAL ED (% of TOTAL)</t>
  </si>
  <si>
    <t>ITINERANT SERVICES (% of TOTAL)</t>
  </si>
  <si>
    <t>INSTRUCTIONAL SUPPORT</t>
  </si>
  <si>
    <t>INSTRUCTIONAL SUPPORT (% of TOTAL)</t>
  </si>
  <si>
    <t>OTHER SERVICES</t>
  </si>
  <si>
    <t>CAREER &amp; TECH ED</t>
  </si>
  <si>
    <t>CAREER &amp; TECHNICAL EDUCATION</t>
  </si>
  <si>
    <t>INSTUCTIONAL  SUPPORT</t>
  </si>
  <si>
    <t>OTHER (% of TOTAL)</t>
  </si>
  <si>
    <t>CAPITAL (% of TOTAL)</t>
  </si>
  <si>
    <t>ADMIN &amp; CAPITAL (% OF TOTAL)</t>
  </si>
  <si>
    <t>CLINTON-ESSEX-WARREN-WASHINGTON  (Champlain Valley)</t>
  </si>
  <si>
    <t>TOTAL</t>
  </si>
  <si>
    <t>AVERAGE</t>
  </si>
  <si>
    <t>MEDIAN</t>
  </si>
  <si>
    <t>TOTAL PROGRAM BUDGET PER PUPIL</t>
  </si>
  <si>
    <t>TOTAL BUDGET PER PUPIL</t>
  </si>
  <si>
    <t xml:space="preserve">ADMINISTRATION &amp; CAPITAL (ADMIN &amp; CAPITAL)   </t>
  </si>
  <si>
    <t>ADMIN &amp; CAPITAL BUDGET PER PUPIL</t>
  </si>
  <si>
    <t>GENERAL ADMINISTRATION (GEN ADMIN)</t>
  </si>
  <si>
    <t>GEN ADMIN BUDGET PER PUPIL</t>
  </si>
  <si>
    <t>CAREER &amp; TECHNICAL BUDGET PER PUPIL</t>
  </si>
  <si>
    <t>SPECIAL ED BUDGET PER PUPIL</t>
  </si>
  <si>
    <t>ITINERANT BUDGET PER PUPIL</t>
  </si>
  <si>
    <t>GENERAL EDUCATION (GEN ED)</t>
  </si>
  <si>
    <t>GEN ED BUDGET PER PUPIL</t>
  </si>
  <si>
    <t>INSTRUCTIONAL SUPPORT BUDGET PER PUPIL</t>
  </si>
  <si>
    <t>OTHER SERVICES BUDGET PER PUPIL</t>
  </si>
  <si>
    <t>GEN ED (% of TOTAL)</t>
  </si>
  <si>
    <t>TOTAL PROGRAM (% OF TOTAL)</t>
  </si>
  <si>
    <t>2019-2020 BOCES Program &amp; Administrative/Capital Budgets Summary</t>
  </si>
  <si>
    <t>2019/20 BOCES BUDGET (SBM-4)</t>
  </si>
  <si>
    <t xml:space="preserve">ALBANY-SCHOHARIE-SCHENECTADY </t>
  </si>
  <si>
    <t>ENROLLMENT 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</si>
</sst>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4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.5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9">
    <xf numFmtId="0" fontId="0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9" fontId="4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4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Border="1"/>
    <xf numFmtId="0" fontId="34" fillId="0" borderId="0" xfId="0" applyFont="1"/>
    <xf numFmtId="3" fontId="32" fillId="0" borderId="1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4" fillId="0" borderId="0" xfId="0" applyFont="1" applyBorder="1"/>
    <xf numFmtId="0" fontId="37" fillId="0" borderId="0" xfId="0" applyFont="1"/>
    <xf numFmtId="0" fontId="37" fillId="0" borderId="0" xfId="0" applyFont="1" applyBorder="1"/>
    <xf numFmtId="0" fontId="0" fillId="0" borderId="0" xfId="0" applyAlignment="1">
      <alignment horizontal="center"/>
    </xf>
    <xf numFmtId="10" fontId="34" fillId="0" borderId="0" xfId="0" applyNumberFormat="1" applyFont="1"/>
    <xf numFmtId="0" fontId="32" fillId="0" borderId="3" xfId="0" applyFont="1" applyFill="1" applyBorder="1" applyAlignment="1">
      <alignment horizontal="left"/>
    </xf>
    <xf numFmtId="3" fontId="32" fillId="0" borderId="3" xfId="0" applyNumberFormat="1" applyFont="1" applyFill="1" applyBorder="1" applyAlignment="1">
      <alignment horizontal="left" wrapText="1"/>
    </xf>
    <xf numFmtId="3" fontId="32" fillId="0" borderId="2" xfId="0" applyNumberFormat="1" applyFont="1" applyFill="1" applyBorder="1" applyAlignment="1">
      <alignment horizontal="left" wrapText="1"/>
    </xf>
    <xf numFmtId="0" fontId="39" fillId="0" borderId="1" xfId="0" applyFont="1" applyBorder="1"/>
    <xf numFmtId="0" fontId="38" fillId="0" borderId="1" xfId="0" applyFont="1" applyBorder="1"/>
    <xf numFmtId="0" fontId="38" fillId="0" borderId="1" xfId="0" applyFont="1" applyBorder="1" applyAlignment="1">
      <alignment horizontal="left"/>
    </xf>
    <xf numFmtId="0" fontId="39" fillId="0" borderId="1" xfId="0" applyFont="1" applyFill="1" applyBorder="1" applyAlignment="1">
      <alignment horizontal="left" wrapText="1"/>
    </xf>
    <xf numFmtId="0" fontId="40" fillId="2" borderId="1" xfId="0" applyFont="1" applyFill="1" applyBorder="1" applyAlignment="1">
      <alignment horizontal="center" wrapText="1"/>
    </xf>
    <xf numFmtId="0" fontId="38" fillId="2" borderId="1" xfId="0" applyFont="1" applyFill="1" applyBorder="1"/>
    <xf numFmtId="0" fontId="38" fillId="2" borderId="1" xfId="0" applyFont="1" applyFill="1" applyBorder="1" applyAlignment="1">
      <alignment horizontal="left"/>
    </xf>
    <xf numFmtId="0" fontId="32" fillId="2" borderId="3" xfId="0" applyFont="1" applyFill="1" applyBorder="1" applyAlignment="1">
      <alignment horizontal="left"/>
    </xf>
    <xf numFmtId="3" fontId="32" fillId="2" borderId="3" xfId="0" applyNumberFormat="1" applyFont="1" applyFill="1" applyBorder="1" applyAlignment="1">
      <alignment horizontal="left" wrapText="1"/>
    </xf>
    <xf numFmtId="3" fontId="32" fillId="2" borderId="1" xfId="0" applyNumberFormat="1" applyFont="1" applyFill="1" applyBorder="1" applyAlignment="1">
      <alignment horizontal="left" wrapText="1"/>
    </xf>
    <xf numFmtId="3" fontId="32" fillId="2" borderId="2" xfId="0" applyNumberFormat="1" applyFont="1" applyFill="1" applyBorder="1" applyAlignment="1">
      <alignment horizontal="left" wrapText="1"/>
    </xf>
    <xf numFmtId="0" fontId="38" fillId="0" borderId="1" xfId="0" applyFont="1" applyBorder="1" applyAlignment="1">
      <alignment wrapText="1"/>
    </xf>
    <xf numFmtId="0" fontId="38" fillId="2" borderId="1" xfId="0" applyFont="1" applyFill="1" applyBorder="1" applyAlignment="1">
      <alignment wrapText="1"/>
    </xf>
    <xf numFmtId="0" fontId="38" fillId="0" borderId="4" xfId="0" applyFont="1" applyBorder="1" applyAlignment="1">
      <alignment wrapText="1"/>
    </xf>
    <xf numFmtId="0" fontId="32" fillId="0" borderId="2" xfId="0" applyFont="1" applyFill="1" applyBorder="1" applyAlignment="1">
      <alignment horizontal="left"/>
    </xf>
    <xf numFmtId="0" fontId="32" fillId="0" borderId="5" xfId="0" applyFont="1" applyFill="1" applyBorder="1" applyAlignment="1">
      <alignment horizontal="left"/>
    </xf>
    <xf numFmtId="3" fontId="32" fillId="0" borderId="6" xfId="0" applyNumberFormat="1" applyFont="1" applyFill="1" applyBorder="1" applyAlignment="1">
      <alignment horizontal="left" wrapText="1"/>
    </xf>
    <xf numFmtId="0" fontId="33" fillId="0" borderId="1" xfId="0" applyFont="1" applyFill="1" applyBorder="1" applyAlignment="1"/>
    <xf numFmtId="0" fontId="33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wrapText="1"/>
    </xf>
    <xf numFmtId="10" fontId="33" fillId="0" borderId="3" xfId="5" applyNumberFormat="1" applyFont="1" applyFill="1" applyBorder="1" applyAlignment="1"/>
    <xf numFmtId="0" fontId="38" fillId="0" borderId="1" xfId="0" applyFont="1" applyFill="1" applyBorder="1"/>
    <xf numFmtId="0" fontId="38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 wrapText="1"/>
    </xf>
    <xf numFmtId="3" fontId="32" fillId="3" borderId="3" xfId="0" applyNumberFormat="1" applyFont="1" applyFill="1" applyBorder="1" applyAlignment="1">
      <alignment horizontal="left" wrapText="1"/>
    </xf>
    <xf numFmtId="3" fontId="32" fillId="3" borderId="1" xfId="0" applyNumberFormat="1" applyFont="1" applyFill="1" applyBorder="1" applyAlignment="1">
      <alignment horizontal="left" wrapText="1"/>
    </xf>
    <xf numFmtId="0" fontId="36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top" wrapText="1"/>
    </xf>
    <xf numFmtId="3" fontId="36" fillId="2" borderId="1" xfId="0" applyNumberFormat="1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left" wrapText="1"/>
    </xf>
    <xf numFmtId="0" fontId="34" fillId="0" borderId="0" xfId="0" applyFont="1" applyBorder="1"/>
    <xf numFmtId="3" fontId="32" fillId="0" borderId="2" xfId="0" applyNumberFormat="1" applyFont="1" applyFill="1" applyBorder="1" applyAlignment="1">
      <alignment horizontal="left" wrapText="1"/>
    </xf>
    <xf numFmtId="3" fontId="32" fillId="2" borderId="3" xfId="0" applyNumberFormat="1" applyFont="1" applyFill="1" applyBorder="1" applyAlignment="1">
      <alignment horizontal="left" wrapText="1"/>
    </xf>
    <xf numFmtId="3" fontId="32" fillId="2" borderId="1" xfId="0" applyNumberFormat="1" applyFont="1" applyFill="1" applyBorder="1" applyAlignment="1">
      <alignment horizontal="left" wrapText="1"/>
    </xf>
    <xf numFmtId="3" fontId="32" fillId="2" borderId="5" xfId="0" applyNumberFormat="1" applyFont="1" applyFill="1" applyBorder="1" applyAlignment="1">
      <alignment horizontal="left" wrapText="1"/>
    </xf>
    <xf numFmtId="3" fontId="32" fillId="2" borderId="7" xfId="0" applyNumberFormat="1" applyFont="1" applyFill="1" applyBorder="1" applyAlignment="1">
      <alignment horizontal="left" wrapText="1"/>
    </xf>
    <xf numFmtId="0" fontId="33" fillId="0" borderId="1" xfId="0" applyFont="1" applyBorder="1"/>
    <xf numFmtId="10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10" fontId="0" fillId="0" borderId="1" xfId="0" applyNumberFormat="1" applyFont="1" applyBorder="1" applyAlignment="1">
      <alignment horizontal="left" vertical="top"/>
    </xf>
    <xf numFmtId="0" fontId="44" fillId="0" borderId="1" xfId="0" applyFont="1" applyFill="1" applyBorder="1" applyAlignment="1"/>
    <xf numFmtId="3" fontId="0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3" fontId="0" fillId="2" borderId="1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wrapText="1"/>
    </xf>
    <xf numFmtId="3" fontId="32" fillId="2" borderId="3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/>
    </xf>
    <xf numFmtId="0" fontId="38" fillId="0" borderId="1" xfId="0" applyFont="1" applyBorder="1" applyAlignment="1"/>
    <xf numFmtId="0" fontId="45" fillId="0" borderId="1" xfId="0" applyFont="1" applyBorder="1" applyAlignment="1">
      <alignment horizontal="left"/>
    </xf>
    <xf numFmtId="0" fontId="45" fillId="2" borderId="1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1" xfId="83" applyNumberFormat="1" applyFont="1" applyBorder="1" applyAlignment="1">
      <alignment horizontal="center"/>
    </xf>
    <xf numFmtId="3" fontId="1" fillId="0" borderId="1" xfId="84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 wrapText="1"/>
    </xf>
    <xf numFmtId="42" fontId="35" fillId="5" borderId="1" xfId="0" applyNumberFormat="1" applyFont="1" applyFill="1" applyBorder="1" applyAlignment="1">
      <alignment horizontal="left" wrapText="1"/>
    </xf>
    <xf numFmtId="0" fontId="35" fillId="5" borderId="1" xfId="0" applyFont="1" applyFill="1" applyBorder="1" applyAlignment="1">
      <alignment horizontal="left"/>
    </xf>
    <xf numFmtId="3" fontId="39" fillId="5" borderId="1" xfId="0" applyNumberFormat="1" applyFont="1" applyFill="1" applyBorder="1" applyAlignment="1">
      <alignment horizontal="center" wrapText="1"/>
    </xf>
    <xf numFmtId="0" fontId="33" fillId="2" borderId="1" xfId="0" applyFont="1" applyFill="1" applyBorder="1" applyAlignment="1">
      <alignment horizontal="center" vertical="top" wrapText="1"/>
    </xf>
    <xf numFmtId="3" fontId="41" fillId="2" borderId="1" xfId="0" applyNumberFormat="1" applyFont="1" applyFill="1" applyBorder="1" applyAlignment="1">
      <alignment horizontal="center" vertical="top" wrapText="1"/>
    </xf>
    <xf numFmtId="3" fontId="36" fillId="2" borderId="2" xfId="0" applyNumberFormat="1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5" fillId="4" borderId="1" xfId="0" applyFont="1" applyFill="1" applyBorder="1" applyAlignment="1">
      <alignment horizontal="center" vertical="top"/>
    </xf>
    <xf numFmtId="164" fontId="3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33" fillId="0" borderId="1" xfId="0" applyNumberFormat="1" applyFont="1" applyBorder="1" applyAlignment="1">
      <alignment horizontal="center"/>
    </xf>
    <xf numFmtId="164" fontId="33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64" fontId="33" fillId="0" borderId="1" xfId="0" applyNumberFormat="1" applyFont="1" applyBorder="1" applyAlignment="1">
      <alignment horizontal="center" vertical="center"/>
    </xf>
    <xf numFmtId="10" fontId="33" fillId="0" borderId="1" xfId="0" applyNumberFormat="1" applyFont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top" wrapText="1"/>
    </xf>
    <xf numFmtId="0" fontId="39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center"/>
    </xf>
    <xf numFmtId="3" fontId="1" fillId="3" borderId="1" xfId="22" applyNumberFormat="1" applyFont="1" applyFill="1" applyBorder="1" applyAlignment="1">
      <alignment horizontal="center"/>
    </xf>
    <xf numFmtId="3" fontId="1" fillId="3" borderId="1" xfId="22" applyNumberFormat="1" applyFont="1" applyFill="1" applyBorder="1" applyAlignment="1">
      <alignment horizontal="center" wrapText="1"/>
    </xf>
    <xf numFmtId="3" fontId="1" fillId="3" borderId="0" xfId="0" applyNumberFormat="1" applyFont="1" applyFill="1" applyAlignment="1">
      <alignment horizontal="center" wrapText="1"/>
    </xf>
    <xf numFmtId="0" fontId="39" fillId="3" borderId="1" xfId="0" applyFont="1" applyFill="1" applyBorder="1" applyAlignment="1">
      <alignment wrapText="1"/>
    </xf>
    <xf numFmtId="3" fontId="48" fillId="3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left"/>
    </xf>
    <xf numFmtId="164" fontId="33" fillId="0" borderId="1" xfId="0" applyNumberFormat="1" applyFont="1" applyFill="1" applyBorder="1" applyAlignment="1">
      <alignment horizontal="center"/>
    </xf>
    <xf numFmtId="0" fontId="39" fillId="0" borderId="1" xfId="0" applyFont="1" applyBorder="1" applyAlignment="1">
      <alignment wrapText="1"/>
    </xf>
    <xf numFmtId="0" fontId="39" fillId="0" borderId="1" xfId="0" applyFont="1" applyFill="1" applyBorder="1"/>
    <xf numFmtId="0" fontId="39" fillId="0" borderId="1" xfId="0" applyFont="1" applyFill="1" applyBorder="1" applyAlignment="1">
      <alignment wrapText="1"/>
    </xf>
    <xf numFmtId="0" fontId="39" fillId="2" borderId="1" xfId="0" applyFont="1" applyFill="1" applyBorder="1"/>
    <xf numFmtId="0" fontId="39" fillId="2" borderId="1" xfId="0" applyFont="1" applyFill="1" applyBorder="1" applyAlignment="1">
      <alignment wrapText="1"/>
    </xf>
  </cellXfs>
  <cellStyles count="369">
    <cellStyle name="Comma" xfId="22" builtinId="3"/>
    <cellStyle name="Normal" xfId="0" builtinId="0"/>
    <cellStyle name="Normal 2" xfId="1" xr:uid="{00000000-0005-0000-0000-000003000000}"/>
    <cellStyle name="Normal 2 10" xfId="31" xr:uid="{00000000-0005-0000-0000-000004000000}"/>
    <cellStyle name="Normal 2 10 2" xfId="113" xr:uid="{84AD3C9F-0913-452B-9488-2657B68A261D}"/>
    <cellStyle name="Normal 2 10 3" xfId="169" xr:uid="{CCAC05F0-35B9-48F4-BD16-96254FA89F7B}"/>
    <cellStyle name="Normal 2 10 4" xfId="225" xr:uid="{7EC8039D-766B-475B-A90B-3876419F0B37}"/>
    <cellStyle name="Normal 2 10 5" xfId="281" xr:uid="{04D9B39B-3BE0-40E5-8E12-BA4A44F0E1C0}"/>
    <cellStyle name="Normal 2 10 6" xfId="337" xr:uid="{46531A08-FAD6-499E-A64E-AF3151D167D0}"/>
    <cellStyle name="Normal 2 11" xfId="35" xr:uid="{00000000-0005-0000-0000-000005000000}"/>
    <cellStyle name="Normal 2 11 2" xfId="117" xr:uid="{96D47E29-6D87-42D7-880F-4EACE1289DBA}"/>
    <cellStyle name="Normal 2 11 3" xfId="173" xr:uid="{1A8518FE-312A-4D92-A493-86B8400075D8}"/>
    <cellStyle name="Normal 2 11 4" xfId="229" xr:uid="{9FE76FA3-EE33-42E3-AC10-1F6CA3EC520E}"/>
    <cellStyle name="Normal 2 11 5" xfId="285" xr:uid="{4ADB656A-21CF-4D6B-8961-DF48880173FB}"/>
    <cellStyle name="Normal 2 11 6" xfId="341" xr:uid="{A95F761A-73AA-4708-9467-1A6D0EC2FC68}"/>
    <cellStyle name="Normal 2 12" xfId="39" xr:uid="{00000000-0005-0000-0000-000006000000}"/>
    <cellStyle name="Normal 2 12 2" xfId="121" xr:uid="{F1471068-AD4C-4A2B-BE7E-553E998438EE}"/>
    <cellStyle name="Normal 2 12 3" xfId="177" xr:uid="{B48B8DDF-4E98-485C-BC95-B90B398FE92F}"/>
    <cellStyle name="Normal 2 12 4" xfId="233" xr:uid="{325843C3-A141-4277-BDA2-525631CE77F1}"/>
    <cellStyle name="Normal 2 12 5" xfId="289" xr:uid="{A7268D42-050D-4F99-8386-6BEDCA62D248}"/>
    <cellStyle name="Normal 2 12 6" xfId="345" xr:uid="{BAB84C45-B02C-44D7-B095-027183ACAB93}"/>
    <cellStyle name="Normal 2 13" xfId="43" xr:uid="{00000000-0005-0000-0000-000007000000}"/>
    <cellStyle name="Normal 2 13 2" xfId="125" xr:uid="{49E2C8E0-5E87-4274-8D57-8FB1A15898EE}"/>
    <cellStyle name="Normal 2 13 3" xfId="181" xr:uid="{7BACE683-9D2F-4EA8-8C25-55546AC5DAAE}"/>
    <cellStyle name="Normal 2 13 4" xfId="237" xr:uid="{7346C3BF-6FF3-446C-AAC0-B6672C40D269}"/>
    <cellStyle name="Normal 2 13 5" xfId="293" xr:uid="{6B62D95A-D7E2-42BC-B558-AB88832D79BA}"/>
    <cellStyle name="Normal 2 13 6" xfId="349" xr:uid="{4179B6CC-E59F-4E2A-ACA4-09335925C2F0}"/>
    <cellStyle name="Normal 2 14" xfId="47" xr:uid="{00000000-0005-0000-0000-000008000000}"/>
    <cellStyle name="Normal 2 14 2" xfId="129" xr:uid="{51DDBB5B-158D-4158-8EE4-7B89BD96F256}"/>
    <cellStyle name="Normal 2 14 3" xfId="185" xr:uid="{69BE748C-BC87-44FC-8E6B-3B2050EE8EC5}"/>
    <cellStyle name="Normal 2 14 4" xfId="241" xr:uid="{F63C0036-B004-45EC-86C7-1267562EE45E}"/>
    <cellStyle name="Normal 2 14 5" xfId="297" xr:uid="{9F66F151-0502-483D-9201-3BC61C6501C9}"/>
    <cellStyle name="Normal 2 14 6" xfId="353" xr:uid="{23C71AAA-384C-4B59-A7CB-39D1824D166C}"/>
    <cellStyle name="Normal 2 15" xfId="51" xr:uid="{00000000-0005-0000-0000-000009000000}"/>
    <cellStyle name="Normal 2 15 2" xfId="133" xr:uid="{DE7C2B11-361A-445C-974A-EC7D09A0858C}"/>
    <cellStyle name="Normal 2 15 3" xfId="189" xr:uid="{780571F2-D054-4A6C-A679-89FF72216A60}"/>
    <cellStyle name="Normal 2 15 4" xfId="245" xr:uid="{639C5DD5-35AC-47C2-9E99-F8AE3AECEEA3}"/>
    <cellStyle name="Normal 2 15 5" xfId="301" xr:uid="{389BD735-DC31-478C-B335-6F361BF866BB}"/>
    <cellStyle name="Normal 2 15 6" xfId="357" xr:uid="{D591B120-0E85-4B39-8BC2-3ED17C399231}"/>
    <cellStyle name="Normal 2 16" xfId="55" xr:uid="{00000000-0005-0000-0000-00000A000000}"/>
    <cellStyle name="Normal 2 16 2" xfId="137" xr:uid="{0FF6B615-5C46-40C5-B14F-8A4D5EE44367}"/>
    <cellStyle name="Normal 2 16 3" xfId="193" xr:uid="{BF99D796-EF14-48A2-A1F2-A26D40FEBD21}"/>
    <cellStyle name="Normal 2 16 4" xfId="249" xr:uid="{D5C73C7D-A7C7-4661-8DBF-E1C8BC44244A}"/>
    <cellStyle name="Normal 2 16 5" xfId="305" xr:uid="{1CE674F8-8686-4106-A08E-97888410EB2E}"/>
    <cellStyle name="Normal 2 16 6" xfId="361" xr:uid="{96BFE11B-95A4-48D4-85F9-E1247DDB9E96}"/>
    <cellStyle name="Normal 2 17" xfId="59" xr:uid="{00000000-0005-0000-0000-00000B000000}"/>
    <cellStyle name="Normal 2 18" xfId="63" xr:uid="{00000000-0005-0000-0000-00000C000000}"/>
    <cellStyle name="Normal 2 19" xfId="67" xr:uid="{00000000-0005-0000-0000-000002000000}"/>
    <cellStyle name="Normal 2 2" xfId="2" xr:uid="{00000000-0005-0000-0000-00000D000000}"/>
    <cellStyle name="Normal 2 2 10" xfId="36" xr:uid="{00000000-0005-0000-0000-00000E000000}"/>
    <cellStyle name="Normal 2 2 10 2" xfId="118" xr:uid="{93BE728F-46B9-4518-9DDA-08EEAFC490F9}"/>
    <cellStyle name="Normal 2 2 10 3" xfId="174" xr:uid="{7D06913E-E111-4579-9121-2A8AEAF76FE8}"/>
    <cellStyle name="Normal 2 2 10 4" xfId="230" xr:uid="{A9CA238F-94C3-4B73-813B-76B16FC5A579}"/>
    <cellStyle name="Normal 2 2 10 5" xfId="286" xr:uid="{BB4B13F5-CA8D-4C48-B172-0FA0FAB5FBA7}"/>
    <cellStyle name="Normal 2 2 10 6" xfId="342" xr:uid="{527D4A80-A39F-40FD-859C-CF996A864162}"/>
    <cellStyle name="Normal 2 2 11" xfId="40" xr:uid="{00000000-0005-0000-0000-00000F000000}"/>
    <cellStyle name="Normal 2 2 11 2" xfId="122" xr:uid="{E57CB14B-73A0-4CC5-8401-EAA59600E16F}"/>
    <cellStyle name="Normal 2 2 11 3" xfId="178" xr:uid="{79D5C476-573E-47A3-BB5F-38CF5EF780C6}"/>
    <cellStyle name="Normal 2 2 11 4" xfId="234" xr:uid="{96E08252-F362-4BB9-B022-25B7CA77A5DF}"/>
    <cellStyle name="Normal 2 2 11 5" xfId="290" xr:uid="{F121215A-438C-4718-B13F-B3A6006FE4DB}"/>
    <cellStyle name="Normal 2 2 11 6" xfId="346" xr:uid="{AAA8E42A-3F7D-4001-AD83-58DA6A9C084C}"/>
    <cellStyle name="Normal 2 2 12" xfId="44" xr:uid="{00000000-0005-0000-0000-000010000000}"/>
    <cellStyle name="Normal 2 2 12 2" xfId="126" xr:uid="{A96D8770-DF7A-42E8-AF68-F0895A1AD95F}"/>
    <cellStyle name="Normal 2 2 12 3" xfId="182" xr:uid="{3CA8F423-B3FD-4A4D-B6C1-6712BD2B10A4}"/>
    <cellStyle name="Normal 2 2 12 4" xfId="238" xr:uid="{5CCB63F6-2F18-4BC3-88D0-D851444866AA}"/>
    <cellStyle name="Normal 2 2 12 5" xfId="294" xr:uid="{56B39ABD-DB61-49FB-834C-8F3F7E475E5F}"/>
    <cellStyle name="Normal 2 2 12 6" xfId="350" xr:uid="{337EA7B0-1388-4398-BC4D-77667D0032C0}"/>
    <cellStyle name="Normal 2 2 13" xfId="48" xr:uid="{00000000-0005-0000-0000-000011000000}"/>
    <cellStyle name="Normal 2 2 13 2" xfId="130" xr:uid="{352FBBE0-390F-4775-BAA1-9747104B0DDB}"/>
    <cellStyle name="Normal 2 2 13 3" xfId="186" xr:uid="{5E443E3B-AA4D-4DBB-8242-E496E1C4C7BD}"/>
    <cellStyle name="Normal 2 2 13 4" xfId="242" xr:uid="{8D242A3E-02CF-47CA-9D8B-73DFDF2FC35F}"/>
    <cellStyle name="Normal 2 2 13 5" xfId="298" xr:uid="{33CD9F87-494E-40E5-BDB2-F8E3C9F244E2}"/>
    <cellStyle name="Normal 2 2 13 6" xfId="354" xr:uid="{3C4E280E-BC20-433E-AC02-E1D74BBD06AA}"/>
    <cellStyle name="Normal 2 2 14" xfId="52" xr:uid="{00000000-0005-0000-0000-000012000000}"/>
    <cellStyle name="Normal 2 2 14 2" xfId="134" xr:uid="{C41DCD7E-0B72-4626-B87A-F39A03666358}"/>
    <cellStyle name="Normal 2 2 14 3" xfId="190" xr:uid="{CB967507-276C-4FA0-961F-F26C245AE10C}"/>
    <cellStyle name="Normal 2 2 14 4" xfId="246" xr:uid="{6B632140-289E-4D0D-B36E-473F77EFF0F5}"/>
    <cellStyle name="Normal 2 2 14 5" xfId="302" xr:uid="{0DF0DB11-2C9D-4DF8-87E1-01880BCBF1DA}"/>
    <cellStyle name="Normal 2 2 14 6" xfId="358" xr:uid="{464E7FA6-644B-4C4F-943A-50A32DB57A9D}"/>
    <cellStyle name="Normal 2 2 15" xfId="56" xr:uid="{00000000-0005-0000-0000-000013000000}"/>
    <cellStyle name="Normal 2 2 15 2" xfId="138" xr:uid="{4D482DBD-69AD-49CB-82BA-5959F3CF851F}"/>
    <cellStyle name="Normal 2 2 15 3" xfId="194" xr:uid="{DA3BB0E6-ACBE-41E1-BFB5-D5C5EA8C3F3C}"/>
    <cellStyle name="Normal 2 2 15 4" xfId="250" xr:uid="{AD26D46C-725C-4716-8C29-7C43890DA650}"/>
    <cellStyle name="Normal 2 2 15 5" xfId="306" xr:uid="{24B9A393-F42D-493D-B324-BBBAA85DD05E}"/>
    <cellStyle name="Normal 2 2 15 6" xfId="362" xr:uid="{74C9724A-CA4B-4556-9C69-1483D81F8BA4}"/>
    <cellStyle name="Normal 2 2 16" xfId="60" xr:uid="{00000000-0005-0000-0000-000014000000}"/>
    <cellStyle name="Normal 2 2 17" xfId="64" xr:uid="{00000000-0005-0000-0000-000015000000}"/>
    <cellStyle name="Normal 2 2 18" xfId="68" xr:uid="{00000000-0005-0000-0000-000003000000}"/>
    <cellStyle name="Normal 2 2 19" xfId="72" xr:uid="{00000000-0005-0000-0000-000002000000}"/>
    <cellStyle name="Normal 2 2 2" xfId="4" xr:uid="{00000000-0005-0000-0000-000016000000}"/>
    <cellStyle name="Normal 2 2 2 10" xfId="42" xr:uid="{00000000-0005-0000-0000-000017000000}"/>
    <cellStyle name="Normal 2 2 2 10 2" xfId="124" xr:uid="{22C45A45-3EA3-4BDB-B1FF-5616D1FB6671}"/>
    <cellStyle name="Normal 2 2 2 10 3" xfId="180" xr:uid="{97D6E716-2A1D-4974-94C1-D4385062E358}"/>
    <cellStyle name="Normal 2 2 2 10 4" xfId="236" xr:uid="{479B93B7-AD30-4E3C-9F4B-3E422D56A7F6}"/>
    <cellStyle name="Normal 2 2 2 10 5" xfId="292" xr:uid="{94D3D994-57B8-4831-94A9-A5E19821DD4B}"/>
    <cellStyle name="Normal 2 2 2 10 6" xfId="348" xr:uid="{6249C44A-65B1-4BE7-B1AC-88CCF37B8A4E}"/>
    <cellStyle name="Normal 2 2 2 11" xfId="46" xr:uid="{00000000-0005-0000-0000-000018000000}"/>
    <cellStyle name="Normal 2 2 2 11 2" xfId="128" xr:uid="{AA09EDE3-A373-41F8-91DC-B1A38D78F185}"/>
    <cellStyle name="Normal 2 2 2 11 3" xfId="184" xr:uid="{833F2E3A-DD13-4843-96BE-A5C2842A2CFC}"/>
    <cellStyle name="Normal 2 2 2 11 4" xfId="240" xr:uid="{A2741287-F5A4-4642-929F-95F55F636424}"/>
    <cellStyle name="Normal 2 2 2 11 5" xfId="296" xr:uid="{9F06F311-7DD2-4DD1-B78C-B838C345EDD7}"/>
    <cellStyle name="Normal 2 2 2 11 6" xfId="352" xr:uid="{4258A440-BE4D-4360-9458-0F43D8914884}"/>
    <cellStyle name="Normal 2 2 2 12" xfId="50" xr:uid="{00000000-0005-0000-0000-000019000000}"/>
    <cellStyle name="Normal 2 2 2 12 2" xfId="132" xr:uid="{FA1FDF56-3F57-4121-AB6B-0F0AA741B919}"/>
    <cellStyle name="Normal 2 2 2 12 3" xfId="188" xr:uid="{79595B4D-B443-4945-BE0B-B83F4304E0B6}"/>
    <cellStyle name="Normal 2 2 2 12 4" xfId="244" xr:uid="{29DE449F-F285-4A1C-9031-3A9C69070A05}"/>
    <cellStyle name="Normal 2 2 2 12 5" xfId="300" xr:uid="{57F2FB38-2AEE-483A-BD59-E801181AF85C}"/>
    <cellStyle name="Normal 2 2 2 12 6" xfId="356" xr:uid="{9F31FAC0-31B1-4618-909A-D2B23DCD26B8}"/>
    <cellStyle name="Normal 2 2 2 13" xfId="54" xr:uid="{00000000-0005-0000-0000-00001A000000}"/>
    <cellStyle name="Normal 2 2 2 13 2" xfId="136" xr:uid="{92770079-367E-45F1-95B1-91EE7909C346}"/>
    <cellStyle name="Normal 2 2 2 13 3" xfId="192" xr:uid="{2A3B038F-0CCB-4835-9ED0-A4A9620C894F}"/>
    <cellStyle name="Normal 2 2 2 13 4" xfId="248" xr:uid="{1BCB68C5-2092-4A03-8816-B2F309E63EDB}"/>
    <cellStyle name="Normal 2 2 2 13 5" xfId="304" xr:uid="{E10008B4-3B75-4ADB-AA78-E0F4F40546C4}"/>
    <cellStyle name="Normal 2 2 2 13 6" xfId="360" xr:uid="{9D03F7E9-62BA-48C2-80A6-8AAE50F6A0CA}"/>
    <cellStyle name="Normal 2 2 2 14" xfId="58" xr:uid="{00000000-0005-0000-0000-00001B000000}"/>
    <cellStyle name="Normal 2 2 2 14 2" xfId="140" xr:uid="{0812710D-9358-4298-AB5F-DB837779BA28}"/>
    <cellStyle name="Normal 2 2 2 14 3" xfId="196" xr:uid="{5AF18F70-0CF5-4398-8CC3-81FDA605F342}"/>
    <cellStyle name="Normal 2 2 2 14 4" xfId="252" xr:uid="{900C65D0-69F0-42C4-A83D-325F6928CFE7}"/>
    <cellStyle name="Normal 2 2 2 14 5" xfId="308" xr:uid="{4012AA1B-3449-40F1-8AD6-8EC87B259B31}"/>
    <cellStyle name="Normal 2 2 2 14 6" xfId="364" xr:uid="{1D324E41-1A4C-4A5B-9F79-88FEAA072952}"/>
    <cellStyle name="Normal 2 2 2 15" xfId="62" xr:uid="{00000000-0005-0000-0000-00001C000000}"/>
    <cellStyle name="Normal 2 2 2 16" xfId="66" xr:uid="{00000000-0005-0000-0000-00001D000000}"/>
    <cellStyle name="Normal 2 2 2 17" xfId="70" xr:uid="{00000000-0005-0000-0000-000004000000}"/>
    <cellStyle name="Normal 2 2 2 18" xfId="74" xr:uid="{00000000-0005-0000-0000-000003000000}"/>
    <cellStyle name="Normal 2 2 2 19" xfId="78" xr:uid="{00000000-0005-0000-0000-000003000000}"/>
    <cellStyle name="Normal 2 2 2 2" xfId="9" xr:uid="{00000000-0005-0000-0000-00001E000000}"/>
    <cellStyle name="Normal 2 2 2 2 2" xfId="92" xr:uid="{8187CA57-2D9C-4BB5-9B20-69DFF24191BE}"/>
    <cellStyle name="Normal 2 2 2 2 3" xfId="148" xr:uid="{299C3A43-C48A-442A-B6A9-9A383E7D75C8}"/>
    <cellStyle name="Normal 2 2 2 2 4" xfId="204" xr:uid="{38D735D7-82AF-45E4-B002-BA6EF74B0CEE}"/>
    <cellStyle name="Normal 2 2 2 2 5" xfId="260" xr:uid="{D130089C-9B58-4392-A7E1-271D19E4F5DD}"/>
    <cellStyle name="Normal 2 2 2 2 6" xfId="316" xr:uid="{7DD229BB-F96B-4ACA-91FD-C44B9A0127EC}"/>
    <cellStyle name="Normal 2 2 2 20" xfId="82" xr:uid="{00000000-0005-0000-0000-000003000000}"/>
    <cellStyle name="Normal 2 2 2 21" xfId="83" xr:uid="{1F2CC396-E8B6-41DD-AE57-4EDEB30FABCF}"/>
    <cellStyle name="Normal 2 2 2 22" xfId="88" xr:uid="{11B10EC0-0F69-4150-AD86-2A7451003316}"/>
    <cellStyle name="Normal 2 2 2 23" xfId="144" xr:uid="{3F2A5151-99CF-4EAC-934F-F45E9DB732B9}"/>
    <cellStyle name="Normal 2 2 2 24" xfId="200" xr:uid="{97F96A1B-025F-4A77-9BD1-F929AB1EC94A}"/>
    <cellStyle name="Normal 2 2 2 25" xfId="256" xr:uid="{6D86D316-B9B9-41DE-B4E5-1D6ACC585B4F}"/>
    <cellStyle name="Normal 2 2 2 26" xfId="312" xr:uid="{D133D318-0DB6-44CD-82DD-101A83507850}"/>
    <cellStyle name="Normal 2 2 2 27" xfId="368" xr:uid="{E18C4082-A28E-4EA9-9BE5-CFDE013238A2}"/>
    <cellStyle name="Normal 2 2 2 3" xfId="13" xr:uid="{00000000-0005-0000-0000-00001F000000}"/>
    <cellStyle name="Normal 2 2 2 3 2" xfId="96" xr:uid="{7B4F35B0-9B76-46E1-8D66-BFADD27A837C}"/>
    <cellStyle name="Normal 2 2 2 3 3" xfId="152" xr:uid="{16A23E90-13B7-41DE-B9AD-73CCCF3B598B}"/>
    <cellStyle name="Normal 2 2 2 3 4" xfId="208" xr:uid="{7CB5F1D5-6675-495F-A5A5-6836FA8A4A6E}"/>
    <cellStyle name="Normal 2 2 2 3 5" xfId="264" xr:uid="{6DFA3DC2-1C71-4835-8423-698A236C76A4}"/>
    <cellStyle name="Normal 2 2 2 3 6" xfId="320" xr:uid="{AD3028BF-D30D-46FF-B194-C28583ED2184}"/>
    <cellStyle name="Normal 2 2 2 4" xfId="17" xr:uid="{00000000-0005-0000-0000-000020000000}"/>
    <cellStyle name="Normal 2 2 2 4 2" xfId="100" xr:uid="{8BBEDEE3-95DA-4C5E-B747-7B569A312BA8}"/>
    <cellStyle name="Normal 2 2 2 4 3" xfId="156" xr:uid="{C6F1CEA0-E5FE-420D-904D-2B3B6D5AFB08}"/>
    <cellStyle name="Normal 2 2 2 4 4" xfId="212" xr:uid="{F0096FF2-6D36-4765-84BD-90CBD5998FB2}"/>
    <cellStyle name="Normal 2 2 2 4 5" xfId="268" xr:uid="{CF7E5893-5758-4961-A72E-ABF7FB2477E7}"/>
    <cellStyle name="Normal 2 2 2 4 6" xfId="324" xr:uid="{E33AC92E-2E9C-446C-97B1-10CCD457E599}"/>
    <cellStyle name="Normal 2 2 2 5" xfId="21" xr:uid="{00000000-0005-0000-0000-000021000000}"/>
    <cellStyle name="Normal 2 2 2 5 2" xfId="104" xr:uid="{F0A8050D-149F-4FD9-BA06-0DB7CB52ED09}"/>
    <cellStyle name="Normal 2 2 2 5 3" xfId="160" xr:uid="{AD676E6C-EEBC-48C7-A005-1061994082A2}"/>
    <cellStyle name="Normal 2 2 2 5 4" xfId="216" xr:uid="{32B08C80-1F4D-407B-98E1-B04CD217E6DB}"/>
    <cellStyle name="Normal 2 2 2 5 5" xfId="272" xr:uid="{6B876530-E593-4CD4-BE9F-A72622D61FA6}"/>
    <cellStyle name="Normal 2 2 2 5 6" xfId="328" xr:uid="{898DB130-0116-4400-A9D8-887B2675FA30}"/>
    <cellStyle name="Normal 2 2 2 6" xfId="26" xr:uid="{00000000-0005-0000-0000-000022000000}"/>
    <cellStyle name="Normal 2 2 2 6 2" xfId="108" xr:uid="{027F966C-235A-44D6-97E6-A84CB17DD4D7}"/>
    <cellStyle name="Normal 2 2 2 6 3" xfId="164" xr:uid="{D7AB5223-9FCF-4D6C-94A5-B660E9E1B156}"/>
    <cellStyle name="Normal 2 2 2 6 4" xfId="220" xr:uid="{AF0844E4-EA9A-4D17-B54E-A94129A5CC64}"/>
    <cellStyle name="Normal 2 2 2 6 5" xfId="276" xr:uid="{1D4547B7-1292-416D-A36C-E2A76A8F9E37}"/>
    <cellStyle name="Normal 2 2 2 6 6" xfId="332" xr:uid="{72741638-9443-417A-93DD-3E9F5A6DBBE3}"/>
    <cellStyle name="Normal 2 2 2 7" xfId="30" xr:uid="{00000000-0005-0000-0000-000023000000}"/>
    <cellStyle name="Normal 2 2 2 7 2" xfId="112" xr:uid="{23BAE8A6-3487-4C84-A990-7DAF90499D27}"/>
    <cellStyle name="Normal 2 2 2 7 3" xfId="168" xr:uid="{D411BA6D-7BEF-4925-A452-077D01B01D79}"/>
    <cellStyle name="Normal 2 2 2 7 4" xfId="224" xr:uid="{059B17CF-51A2-4A32-A621-2B108150706F}"/>
    <cellStyle name="Normal 2 2 2 7 5" xfId="280" xr:uid="{D0DD7BAA-AE50-49D7-9E0B-88D5C44AF354}"/>
    <cellStyle name="Normal 2 2 2 7 6" xfId="336" xr:uid="{660ECCF2-2D2B-470A-B851-F0D7D08271AB}"/>
    <cellStyle name="Normal 2 2 2 8" xfId="34" xr:uid="{00000000-0005-0000-0000-000024000000}"/>
    <cellStyle name="Normal 2 2 2 8 2" xfId="84" xr:uid="{A5E413C9-106D-4FDF-8590-3AEF18F64FF8}"/>
    <cellStyle name="Normal 2 2 2 8 3" xfId="116" xr:uid="{22C8244A-7041-4679-9C7C-EE5F7145C345}"/>
    <cellStyle name="Normal 2 2 2 8 4" xfId="172" xr:uid="{7B1EFA78-EF5A-49FF-9A2A-8BF568B83915}"/>
    <cellStyle name="Normal 2 2 2 8 5" xfId="228" xr:uid="{A768139F-0B73-4C2F-A87B-B2229A6FFAFE}"/>
    <cellStyle name="Normal 2 2 2 8 6" xfId="284" xr:uid="{1E451490-AA56-4558-91C1-52B9177F743B}"/>
    <cellStyle name="Normal 2 2 2 8 7" xfId="340" xr:uid="{E870CFF7-F9B7-4F60-AFA6-4F7D1ADB92FF}"/>
    <cellStyle name="Normal 2 2 2 9" xfId="38" xr:uid="{00000000-0005-0000-0000-000025000000}"/>
    <cellStyle name="Normal 2 2 2 9 2" xfId="120" xr:uid="{D548E4DB-0B0D-41D2-9B9F-C9B16B3F4093}"/>
    <cellStyle name="Normal 2 2 2 9 3" xfId="176" xr:uid="{419276AE-5700-4844-8577-6040EAAB2C0F}"/>
    <cellStyle name="Normal 2 2 2 9 4" xfId="232" xr:uid="{E532C370-D5B2-44C5-9AFC-1B5CB85C4D0D}"/>
    <cellStyle name="Normal 2 2 2 9 5" xfId="288" xr:uid="{2E9C62C9-9C55-4BF2-8BE5-1AC270103231}"/>
    <cellStyle name="Normal 2 2 2 9 6" xfId="344" xr:uid="{B1C2A09C-C4A4-4629-AC2B-1C071F20A45E}"/>
    <cellStyle name="Normal 2 2 20" xfId="76" xr:uid="{00000000-0005-0000-0000-000002000000}"/>
    <cellStyle name="Normal 2 2 21" xfId="80" xr:uid="{00000000-0005-0000-0000-000002000000}"/>
    <cellStyle name="Normal 2 2 22" xfId="86" xr:uid="{140E46C1-A2BD-42C7-95B2-B04C075D0D6F}"/>
    <cellStyle name="Normal 2 2 23" xfId="142" xr:uid="{BB8D8A9B-E9ED-48FD-8B4C-5FD17AF227F0}"/>
    <cellStyle name="Normal 2 2 24" xfId="198" xr:uid="{FB342F64-E5C2-432C-BCD5-12B95CE6D774}"/>
    <cellStyle name="Normal 2 2 25" xfId="254" xr:uid="{8DF7FC73-4874-4073-AE27-90DA786FF9ED}"/>
    <cellStyle name="Normal 2 2 26" xfId="310" xr:uid="{DD3CEA33-F6EA-4E98-B4FB-57231ED17B81}"/>
    <cellStyle name="Normal 2 2 27" xfId="366" xr:uid="{E23D347B-991E-486C-A531-13E85DC33BDA}"/>
    <cellStyle name="Normal 2 2 3" xfId="7" xr:uid="{00000000-0005-0000-0000-000026000000}"/>
    <cellStyle name="Normal 2 2 3 2" xfId="90" xr:uid="{47549FFF-0A3E-4557-9737-F8EAD9679E92}"/>
    <cellStyle name="Normal 2 2 3 3" xfId="146" xr:uid="{39566B67-7B76-44EC-9CA3-79A342B89718}"/>
    <cellStyle name="Normal 2 2 3 4" xfId="202" xr:uid="{A3C6CA79-A42C-406E-A677-2CEA68CDE804}"/>
    <cellStyle name="Normal 2 2 3 5" xfId="258" xr:uid="{178FA07A-44C7-4645-816A-91FD7C1B9E54}"/>
    <cellStyle name="Normal 2 2 3 6" xfId="314" xr:uid="{5F868A45-F850-4596-922F-938C7CEB8B69}"/>
    <cellStyle name="Normal 2 2 4" xfId="11" xr:uid="{00000000-0005-0000-0000-000027000000}"/>
    <cellStyle name="Normal 2 2 4 2" xfId="94" xr:uid="{1DD544C7-46F3-41EB-ACBA-2BA2E9C8C2DB}"/>
    <cellStyle name="Normal 2 2 4 3" xfId="150" xr:uid="{63FAD7AB-598C-49CC-A039-4572255DF08F}"/>
    <cellStyle name="Normal 2 2 4 4" xfId="206" xr:uid="{6EBA5970-A8B1-4DFB-B72A-B830C3DEE17F}"/>
    <cellStyle name="Normal 2 2 4 5" xfId="262" xr:uid="{08E2579B-DFEA-4F5E-B44B-827E4E2741D4}"/>
    <cellStyle name="Normal 2 2 4 6" xfId="318" xr:uid="{3B4911E9-94AD-41BF-95B8-298F5626D69A}"/>
    <cellStyle name="Normal 2 2 5" xfId="15" xr:uid="{00000000-0005-0000-0000-000028000000}"/>
    <cellStyle name="Normal 2 2 5 2" xfId="98" xr:uid="{C3D37A0E-5B59-4D1D-AA77-F86B7D389A2D}"/>
    <cellStyle name="Normal 2 2 5 3" xfId="154" xr:uid="{994ED1E6-03EA-4803-957A-BE6BACD8B7F4}"/>
    <cellStyle name="Normal 2 2 5 4" xfId="210" xr:uid="{06A7D268-D315-4C17-A4B3-DCAE545224D2}"/>
    <cellStyle name="Normal 2 2 5 5" xfId="266" xr:uid="{E0F1538B-DB3D-4C20-856A-837FC2F6D433}"/>
    <cellStyle name="Normal 2 2 5 6" xfId="322" xr:uid="{DFFBB4B8-8F2F-46DE-9D9E-DDF12964245E}"/>
    <cellStyle name="Normal 2 2 6" xfId="19" xr:uid="{00000000-0005-0000-0000-000029000000}"/>
    <cellStyle name="Normal 2 2 6 2" xfId="102" xr:uid="{FB1762BA-645B-4C29-99E8-75DD2CD6BE32}"/>
    <cellStyle name="Normal 2 2 6 3" xfId="158" xr:uid="{E54F3375-AA14-4180-A4CA-2F7AAE026E38}"/>
    <cellStyle name="Normal 2 2 6 4" xfId="214" xr:uid="{C90CE522-B4D7-49DE-B4C3-1439CA44BA09}"/>
    <cellStyle name="Normal 2 2 6 5" xfId="270" xr:uid="{C99AE051-F924-4EB5-93A0-4E1194CDFD1C}"/>
    <cellStyle name="Normal 2 2 6 6" xfId="326" xr:uid="{67E5F48C-914D-4774-84D9-87B44F53B8DF}"/>
    <cellStyle name="Normal 2 2 7" xfId="24" xr:uid="{00000000-0005-0000-0000-00002A000000}"/>
    <cellStyle name="Normal 2 2 7 2" xfId="106" xr:uid="{F23D7868-7A89-42EF-B87F-054DA84BF655}"/>
    <cellStyle name="Normal 2 2 7 3" xfId="162" xr:uid="{0CA41824-236E-4B42-A9E6-5E5ED7B3698B}"/>
    <cellStyle name="Normal 2 2 7 4" xfId="218" xr:uid="{BF9FB972-B697-4FC4-9069-5AE0A6C03175}"/>
    <cellStyle name="Normal 2 2 7 5" xfId="274" xr:uid="{D6D5A353-9021-4AFA-8C90-CE6D31FA7229}"/>
    <cellStyle name="Normal 2 2 7 6" xfId="330" xr:uid="{EE928805-336B-4171-A15C-603CD60D5C50}"/>
    <cellStyle name="Normal 2 2 8" xfId="28" xr:uid="{00000000-0005-0000-0000-00002B000000}"/>
    <cellStyle name="Normal 2 2 8 2" xfId="110" xr:uid="{28DC370D-6B69-45BC-AAAF-7086416B2004}"/>
    <cellStyle name="Normal 2 2 8 3" xfId="166" xr:uid="{08F5BABE-6B99-417C-99DA-30123B64CC1E}"/>
    <cellStyle name="Normal 2 2 8 4" xfId="222" xr:uid="{118A9294-CE8D-4028-958C-4EE3F3A425F2}"/>
    <cellStyle name="Normal 2 2 8 5" xfId="278" xr:uid="{57CE9496-FC98-42F8-ABFA-20908C389E8D}"/>
    <cellStyle name="Normal 2 2 8 6" xfId="334" xr:uid="{FA7720F3-69A0-466E-8E76-21FF382E06AA}"/>
    <cellStyle name="Normal 2 2 9" xfId="32" xr:uid="{00000000-0005-0000-0000-00002C000000}"/>
    <cellStyle name="Normal 2 2 9 2" xfId="114" xr:uid="{525C1EF1-73F6-43F7-A72F-B5450046ED63}"/>
    <cellStyle name="Normal 2 2 9 3" xfId="170" xr:uid="{C859FA2D-F89F-427A-A545-EEA4FF469D25}"/>
    <cellStyle name="Normal 2 2 9 4" xfId="226" xr:uid="{591570CE-5779-4A73-91ED-0E27F03CB907}"/>
    <cellStyle name="Normal 2 2 9 5" xfId="282" xr:uid="{9C498769-7662-4523-9C9A-B205E5AF3508}"/>
    <cellStyle name="Normal 2 2 9 6" xfId="338" xr:uid="{6DCE2DB2-10D9-4BAE-9DC5-B7DC98BB0831}"/>
    <cellStyle name="Normal 2 20" xfId="71" xr:uid="{00000000-0005-0000-0000-000001000000}"/>
    <cellStyle name="Normal 2 21" xfId="75" xr:uid="{00000000-0005-0000-0000-000001000000}"/>
    <cellStyle name="Normal 2 22" xfId="79" xr:uid="{00000000-0005-0000-0000-000001000000}"/>
    <cellStyle name="Normal 2 23" xfId="85" xr:uid="{DE0FCA4B-5930-4DBC-A853-E54ECF947B64}"/>
    <cellStyle name="Normal 2 24" xfId="141" xr:uid="{C9D817B3-B468-475E-A055-E81E9C4A8D0F}"/>
    <cellStyle name="Normal 2 25" xfId="197" xr:uid="{F3ADD75E-D295-4869-B193-F6129A6CB14A}"/>
    <cellStyle name="Normal 2 26" xfId="253" xr:uid="{0A091015-9F5E-43DE-AC70-5A4AC8E9A02C}"/>
    <cellStyle name="Normal 2 27" xfId="309" xr:uid="{CA893948-052E-436F-90E5-16FDAEE4E1A5}"/>
    <cellStyle name="Normal 2 28" xfId="365" xr:uid="{0A66D10A-4FA7-4EBC-BD09-87CBC09CE2D0}"/>
    <cellStyle name="Normal 2 3" xfId="3" xr:uid="{00000000-0005-0000-0000-00002D000000}"/>
    <cellStyle name="Normal 2 3 10" xfId="41" xr:uid="{00000000-0005-0000-0000-00002E000000}"/>
    <cellStyle name="Normal 2 3 10 2" xfId="123" xr:uid="{F88BFDB4-CA11-4000-ABB8-15C90BF05B62}"/>
    <cellStyle name="Normal 2 3 10 3" xfId="179" xr:uid="{AC2514C4-818D-43D0-8B2E-1447D26CE275}"/>
    <cellStyle name="Normal 2 3 10 4" xfId="235" xr:uid="{59C89CCA-DC8B-45FA-BAC8-567CA4078B37}"/>
    <cellStyle name="Normal 2 3 10 5" xfId="291" xr:uid="{ED2E3B37-27BD-4CFC-A2FC-D29F953D9266}"/>
    <cellStyle name="Normal 2 3 10 6" xfId="347" xr:uid="{41C8EA5F-41C3-47E2-BCED-1F408DDD4C0F}"/>
    <cellStyle name="Normal 2 3 11" xfId="45" xr:uid="{00000000-0005-0000-0000-00002F000000}"/>
    <cellStyle name="Normal 2 3 11 2" xfId="127" xr:uid="{79554540-C752-47B9-A904-2E02A8801CA3}"/>
    <cellStyle name="Normal 2 3 11 3" xfId="183" xr:uid="{9E4D88B3-BDD8-4B7C-8244-F38A7FC6742D}"/>
    <cellStyle name="Normal 2 3 11 4" xfId="239" xr:uid="{C3734174-C2A8-42C7-BA9B-E9A583F7AB43}"/>
    <cellStyle name="Normal 2 3 11 5" xfId="295" xr:uid="{8CC0CF28-9B56-4BEE-88AF-A759730839C2}"/>
    <cellStyle name="Normal 2 3 11 6" xfId="351" xr:uid="{B80400B2-6111-46B8-A7F8-F1BE9E46A67A}"/>
    <cellStyle name="Normal 2 3 12" xfId="49" xr:uid="{00000000-0005-0000-0000-000030000000}"/>
    <cellStyle name="Normal 2 3 12 2" xfId="131" xr:uid="{0139AACB-5ADC-4A9B-A279-4F4A2770EBDB}"/>
    <cellStyle name="Normal 2 3 12 3" xfId="187" xr:uid="{20AA0B0B-9063-43F9-BC6E-919999CE9BB9}"/>
    <cellStyle name="Normal 2 3 12 4" xfId="243" xr:uid="{CD1414D0-3245-4D51-9DCC-F778FDCF71F0}"/>
    <cellStyle name="Normal 2 3 12 5" xfId="299" xr:uid="{60AFF59E-6C1A-4114-B515-7F0BB2105208}"/>
    <cellStyle name="Normal 2 3 12 6" xfId="355" xr:uid="{C52285A1-01E2-4D61-B399-3C30CAEA45E8}"/>
    <cellStyle name="Normal 2 3 13" xfId="53" xr:uid="{00000000-0005-0000-0000-000031000000}"/>
    <cellStyle name="Normal 2 3 13 2" xfId="135" xr:uid="{C6A5CB90-6D2D-4B22-848C-297D9AD0B038}"/>
    <cellStyle name="Normal 2 3 13 3" xfId="191" xr:uid="{AEC57DBC-2148-425E-98F3-999E7B4614AB}"/>
    <cellStyle name="Normal 2 3 13 4" xfId="247" xr:uid="{D68348B4-4EBC-41F6-B399-48B837EE6930}"/>
    <cellStyle name="Normal 2 3 13 5" xfId="303" xr:uid="{E167BE81-39BF-4768-B918-E41645982D49}"/>
    <cellStyle name="Normal 2 3 13 6" xfId="359" xr:uid="{AA152567-C6DC-4933-93A8-84D2FAE39B73}"/>
    <cellStyle name="Normal 2 3 14" xfId="57" xr:uid="{00000000-0005-0000-0000-000032000000}"/>
    <cellStyle name="Normal 2 3 14 2" xfId="139" xr:uid="{CA880DB5-1C6B-454C-AA46-BFBFDB54E05A}"/>
    <cellStyle name="Normal 2 3 14 3" xfId="195" xr:uid="{547838B2-17A2-4302-B039-3B5B88956F4B}"/>
    <cellStyle name="Normal 2 3 14 4" xfId="251" xr:uid="{99C42C2C-E20F-4060-8A45-66420AE7844E}"/>
    <cellStyle name="Normal 2 3 14 5" xfId="307" xr:uid="{896312CB-AABE-4731-B65A-5B00D7A9D373}"/>
    <cellStyle name="Normal 2 3 14 6" xfId="363" xr:uid="{26F5B36F-E980-44C1-891A-1FD1C80A21A8}"/>
    <cellStyle name="Normal 2 3 15" xfId="61" xr:uid="{00000000-0005-0000-0000-000033000000}"/>
    <cellStyle name="Normal 2 3 16" xfId="65" xr:uid="{00000000-0005-0000-0000-000034000000}"/>
    <cellStyle name="Normal 2 3 17" xfId="69" xr:uid="{00000000-0005-0000-0000-000005000000}"/>
    <cellStyle name="Normal 2 3 18" xfId="73" xr:uid="{00000000-0005-0000-0000-000004000000}"/>
    <cellStyle name="Normal 2 3 19" xfId="77" xr:uid="{00000000-0005-0000-0000-000004000000}"/>
    <cellStyle name="Normal 2 3 2" xfId="8" xr:uid="{00000000-0005-0000-0000-000035000000}"/>
    <cellStyle name="Normal 2 3 2 2" xfId="91" xr:uid="{F1FA1739-4445-44B2-8BF8-A8A069A0B560}"/>
    <cellStyle name="Normal 2 3 2 3" xfId="147" xr:uid="{2E27AA8E-F256-45C3-967F-2C08BC652DAB}"/>
    <cellStyle name="Normal 2 3 2 4" xfId="203" xr:uid="{2DDBE3EE-1774-49ED-B614-18541DB10FC8}"/>
    <cellStyle name="Normal 2 3 2 5" xfId="259" xr:uid="{EFAF5988-9338-418E-BC92-E3143BDBCF89}"/>
    <cellStyle name="Normal 2 3 2 6" xfId="315" xr:uid="{D6208B2F-2F6D-406E-B232-57E92E441229}"/>
    <cellStyle name="Normal 2 3 20" xfId="81" xr:uid="{00000000-0005-0000-0000-000004000000}"/>
    <cellStyle name="Normal 2 3 21" xfId="87" xr:uid="{9CF1D280-01C6-42F6-83D4-F6DAA3A116C5}"/>
    <cellStyle name="Normal 2 3 22" xfId="143" xr:uid="{565A310A-1E1C-458C-957F-368E97A623F0}"/>
    <cellStyle name="Normal 2 3 23" xfId="199" xr:uid="{476EB270-3F73-4920-9AD7-A756873EE111}"/>
    <cellStyle name="Normal 2 3 24" xfId="255" xr:uid="{846E02AF-24B3-4214-8E05-C1A2219596F5}"/>
    <cellStyle name="Normal 2 3 25" xfId="311" xr:uid="{969C9994-BCC8-44FA-86A9-2D387AA33936}"/>
    <cellStyle name="Normal 2 3 26" xfId="367" xr:uid="{F122CE70-2C01-4837-8E66-5E13C5DC6270}"/>
    <cellStyle name="Normal 2 3 3" xfId="12" xr:uid="{00000000-0005-0000-0000-000036000000}"/>
    <cellStyle name="Normal 2 3 3 2" xfId="95" xr:uid="{24F164FA-9230-480E-AB41-0B0B25AC3E07}"/>
    <cellStyle name="Normal 2 3 3 3" xfId="151" xr:uid="{9F150A16-4F3F-46B6-BD53-51944CABCD50}"/>
    <cellStyle name="Normal 2 3 3 4" xfId="207" xr:uid="{AA228F1B-E1ED-4DC2-B27A-B817CE5E9E89}"/>
    <cellStyle name="Normal 2 3 3 5" xfId="263" xr:uid="{3790E8BB-519F-4B6B-AACF-16F4A6F36A30}"/>
    <cellStyle name="Normal 2 3 3 6" xfId="319" xr:uid="{8E0F426B-B31C-4E71-89D6-ECB8448B221B}"/>
    <cellStyle name="Normal 2 3 4" xfId="16" xr:uid="{00000000-0005-0000-0000-000037000000}"/>
    <cellStyle name="Normal 2 3 4 2" xfId="99" xr:uid="{5B3BF97E-47E2-493B-8D8C-5AF46296954D}"/>
    <cellStyle name="Normal 2 3 4 3" xfId="155" xr:uid="{2DB7DF4D-96D3-4375-A9C4-6D74D94DF244}"/>
    <cellStyle name="Normal 2 3 4 4" xfId="211" xr:uid="{B8D71C88-6553-48A7-AA88-16F3064F3D73}"/>
    <cellStyle name="Normal 2 3 4 5" xfId="267" xr:uid="{C41070DA-2383-4982-99DF-9F0B5CE146B4}"/>
    <cellStyle name="Normal 2 3 4 6" xfId="323" xr:uid="{8D050B5A-5ECF-4032-ACAD-ADCFE530EE0C}"/>
    <cellStyle name="Normal 2 3 5" xfId="20" xr:uid="{00000000-0005-0000-0000-000038000000}"/>
    <cellStyle name="Normal 2 3 5 2" xfId="103" xr:uid="{5FC49D22-8416-428B-917D-078289908D48}"/>
    <cellStyle name="Normal 2 3 5 3" xfId="159" xr:uid="{2311F3CB-9146-4925-8DFD-FE40987F4D33}"/>
    <cellStyle name="Normal 2 3 5 4" xfId="215" xr:uid="{CB3C83E6-11A0-49C7-BE35-6113B5E04F19}"/>
    <cellStyle name="Normal 2 3 5 5" xfId="271" xr:uid="{45E76A3B-4724-422E-B81C-645379C28B64}"/>
    <cellStyle name="Normal 2 3 5 6" xfId="327" xr:uid="{50E6EDF2-AF9D-46BF-A823-749DC6B59184}"/>
    <cellStyle name="Normal 2 3 6" xfId="25" xr:uid="{00000000-0005-0000-0000-000039000000}"/>
    <cellStyle name="Normal 2 3 6 2" xfId="107" xr:uid="{84CAA940-49B6-46B9-994F-5D7A174123AE}"/>
    <cellStyle name="Normal 2 3 6 3" xfId="163" xr:uid="{FE0318A7-8131-4A54-9FB3-F7E380CC9B85}"/>
    <cellStyle name="Normal 2 3 6 4" xfId="219" xr:uid="{652B9D26-8692-4DFA-881F-F713FDB9AF4E}"/>
    <cellStyle name="Normal 2 3 6 5" xfId="275" xr:uid="{7C6D9687-83DB-4907-AE4F-99AC1A62818C}"/>
    <cellStyle name="Normal 2 3 6 6" xfId="331" xr:uid="{1D636497-9A1F-4A8C-9B27-1B67B7EB3F31}"/>
    <cellStyle name="Normal 2 3 7" xfId="29" xr:uid="{00000000-0005-0000-0000-00003A000000}"/>
    <cellStyle name="Normal 2 3 7 2" xfId="111" xr:uid="{B93D2F78-7435-4A18-9747-D2D0A6FC48C1}"/>
    <cellStyle name="Normal 2 3 7 3" xfId="167" xr:uid="{FF3D5996-72C0-44D6-B182-F3E3AFA33DF1}"/>
    <cellStyle name="Normal 2 3 7 4" xfId="223" xr:uid="{9A251561-FAE5-498E-A8AA-F2A4D3F5ACC8}"/>
    <cellStyle name="Normal 2 3 7 5" xfId="279" xr:uid="{EBBC6889-DB10-4249-A334-53071C8CD98E}"/>
    <cellStyle name="Normal 2 3 7 6" xfId="335" xr:uid="{5354DC5D-9201-4D22-A766-C5F8D019ECC1}"/>
    <cellStyle name="Normal 2 3 8" xfId="33" xr:uid="{00000000-0005-0000-0000-00003B000000}"/>
    <cellStyle name="Normal 2 3 8 2" xfId="115" xr:uid="{9C5336CD-FC52-4C87-BC79-79E62E8482A7}"/>
    <cellStyle name="Normal 2 3 8 3" xfId="171" xr:uid="{5E062806-C917-4FA3-9B24-448665B02FE3}"/>
    <cellStyle name="Normal 2 3 8 4" xfId="227" xr:uid="{BF67E9AE-0E53-46EF-8B07-377E76866B3A}"/>
    <cellStyle name="Normal 2 3 8 5" xfId="283" xr:uid="{34080904-1587-47C0-8EE6-645745021FBA}"/>
    <cellStyle name="Normal 2 3 8 6" xfId="339" xr:uid="{A82962E5-0D24-4717-A04D-26BB57315D87}"/>
    <cellStyle name="Normal 2 3 9" xfId="37" xr:uid="{00000000-0005-0000-0000-00003C000000}"/>
    <cellStyle name="Normal 2 3 9 2" xfId="119" xr:uid="{AFFB0C6D-3953-4D62-8572-E2D327BF018D}"/>
    <cellStyle name="Normal 2 3 9 3" xfId="175" xr:uid="{88A0E134-819D-40A7-BA13-B39365936342}"/>
    <cellStyle name="Normal 2 3 9 4" xfId="231" xr:uid="{861A31A3-4A4F-4E31-BE7B-D893B2678BF7}"/>
    <cellStyle name="Normal 2 3 9 5" xfId="287" xr:uid="{45B0DFF9-8B7A-4910-82BC-E933D31E88C3}"/>
    <cellStyle name="Normal 2 3 9 6" xfId="343" xr:uid="{61462D67-BB9F-4D3A-A668-F77DFC93FF1A}"/>
    <cellStyle name="Normal 2 4" xfId="6" xr:uid="{00000000-0005-0000-0000-00003D000000}"/>
    <cellStyle name="Normal 2 4 2" xfId="89" xr:uid="{8CB27BCE-E706-4582-8982-6C5955C1D314}"/>
    <cellStyle name="Normal 2 4 3" xfId="145" xr:uid="{6F32C378-A738-41F8-BCFD-1EAD860707EC}"/>
    <cellStyle name="Normal 2 4 4" xfId="201" xr:uid="{AC66C21A-D28E-44A3-8360-3E07AE68B980}"/>
    <cellStyle name="Normal 2 4 5" xfId="257" xr:uid="{C76EFB64-6B64-447F-B292-3997034A7B47}"/>
    <cellStyle name="Normal 2 4 6" xfId="313" xr:uid="{32ECBFA8-2086-4DFE-A36C-DA455FCAEA35}"/>
    <cellStyle name="Normal 2 5" xfId="10" xr:uid="{00000000-0005-0000-0000-00003E000000}"/>
    <cellStyle name="Normal 2 5 2" xfId="93" xr:uid="{3F0B2AC6-A9A4-472D-8E46-B56DC2B371DD}"/>
    <cellStyle name="Normal 2 5 3" xfId="149" xr:uid="{4797EED5-6DF7-409F-813C-8373820088C9}"/>
    <cellStyle name="Normal 2 5 4" xfId="205" xr:uid="{2F3F24F8-8CE5-4AC7-BAEC-6A0D4B861D8A}"/>
    <cellStyle name="Normal 2 5 5" xfId="261" xr:uid="{D8D35BEF-6345-4B8E-894D-F6BDEABFFC31}"/>
    <cellStyle name="Normal 2 5 6" xfId="317" xr:uid="{FBC88DAD-CD1E-4A5A-B9C9-F05B92EC4A89}"/>
    <cellStyle name="Normal 2 6" xfId="14" xr:uid="{00000000-0005-0000-0000-00003F000000}"/>
    <cellStyle name="Normal 2 6 2" xfId="97" xr:uid="{F19EF4C4-BB60-487A-AE0F-2C6ED926DFF8}"/>
    <cellStyle name="Normal 2 6 3" xfId="153" xr:uid="{37D5D6F2-25DB-493F-ADBF-FD50E2150FAF}"/>
    <cellStyle name="Normal 2 6 4" xfId="209" xr:uid="{86E3FAFC-E82C-4882-9655-06674DE14F05}"/>
    <cellStyle name="Normal 2 6 5" xfId="265" xr:uid="{EBAC8040-1BAC-4439-A6CC-33785748CCB3}"/>
    <cellStyle name="Normal 2 6 6" xfId="321" xr:uid="{B735778D-B5DD-4DC2-8516-1B072495B599}"/>
    <cellStyle name="Normal 2 7" xfId="18" xr:uid="{00000000-0005-0000-0000-000040000000}"/>
    <cellStyle name="Normal 2 7 2" xfId="101" xr:uid="{FF39AE0A-A179-42AE-AF1E-FD3820543368}"/>
    <cellStyle name="Normal 2 7 3" xfId="157" xr:uid="{61A72B94-F38E-4B4C-B611-2BD769A6A77B}"/>
    <cellStyle name="Normal 2 7 4" xfId="213" xr:uid="{380A94B6-8313-4760-AC54-5AA7752BF494}"/>
    <cellStyle name="Normal 2 7 5" xfId="269" xr:uid="{BF5E4856-1B5F-4A86-9197-28CD0B807D37}"/>
    <cellStyle name="Normal 2 7 6" xfId="325" xr:uid="{6FA6D0C9-F978-49A9-89AD-F1A2631F7DB0}"/>
    <cellStyle name="Normal 2 8" xfId="23" xr:uid="{00000000-0005-0000-0000-000041000000}"/>
    <cellStyle name="Normal 2 8 2" xfId="105" xr:uid="{1D25DCAC-862B-488C-A129-DFDFC9C83B8D}"/>
    <cellStyle name="Normal 2 8 3" xfId="161" xr:uid="{F2161AC5-4FC2-4E92-9C6B-D522C62FF84B}"/>
    <cellStyle name="Normal 2 8 4" xfId="217" xr:uid="{AC940316-D78B-47AD-90E6-C90E95DF06FD}"/>
    <cellStyle name="Normal 2 8 5" xfId="273" xr:uid="{E0276486-21CE-4C22-94EF-597D78BDFD43}"/>
    <cellStyle name="Normal 2 8 6" xfId="329" xr:uid="{7F6F2CA7-B10F-440A-B4B5-73B468AE72CD}"/>
    <cellStyle name="Normal 2 9" xfId="27" xr:uid="{00000000-0005-0000-0000-000042000000}"/>
    <cellStyle name="Normal 2 9 2" xfId="109" xr:uid="{F3CB13F6-5E3F-4D69-A4CB-177561C28EC4}"/>
    <cellStyle name="Normal 2 9 3" xfId="165" xr:uid="{1BB9D1C9-6DF6-4952-B03D-3F042A616798}"/>
    <cellStyle name="Normal 2 9 4" xfId="221" xr:uid="{77291EEF-A8E7-40D0-84F3-421A3A036FD8}"/>
    <cellStyle name="Normal 2 9 5" xfId="277" xr:uid="{64FF2CA6-B622-42B3-B908-B21E7617A53F}"/>
    <cellStyle name="Normal 2 9 6" xfId="333" xr:uid="{C4EABC99-2194-49B5-8899-54B040CC4276}"/>
    <cellStyle name="Percent" xfId="5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G7" sqref="AG7"/>
    </sheetView>
  </sheetViews>
  <sheetFormatPr defaultRowHeight="15" x14ac:dyDescent="0.25"/>
  <cols>
    <col min="1" max="1" width="43.28515625" customWidth="1"/>
    <col min="2" max="2" width="19.7109375" style="3" customWidth="1"/>
    <col min="3" max="3" width="14.42578125" style="1" customWidth="1"/>
    <col min="4" max="4" width="13.7109375" style="3" customWidth="1"/>
    <col min="5" max="5" width="17.28515625" style="3" customWidth="1"/>
    <col min="6" max="6" width="14.140625" style="8" customWidth="1"/>
    <col min="7" max="7" width="11.5703125" style="8" customWidth="1"/>
    <col min="8" max="8" width="11.7109375" style="8" customWidth="1"/>
    <col min="9" max="9" width="12.28515625" style="8" customWidth="1"/>
    <col min="10" max="10" width="12" style="3" customWidth="1"/>
    <col min="11" max="11" width="14.140625" style="3" customWidth="1"/>
    <col min="12" max="12" width="12.28515625" style="3" customWidth="1"/>
    <col min="13" max="13" width="10.7109375" style="3" customWidth="1"/>
    <col min="14" max="14" width="14.7109375" style="3" customWidth="1"/>
    <col min="15" max="15" width="11.85546875" style="8" customWidth="1"/>
    <col min="16" max="27" width="11.7109375" style="3" customWidth="1"/>
    <col min="28" max="28" width="13" style="3" customWidth="1"/>
    <col min="29" max="31" width="11.7109375" style="3" customWidth="1"/>
    <col min="32" max="32" width="10.7109375" customWidth="1"/>
    <col min="33" max="33" width="14.42578125" customWidth="1"/>
    <col min="34" max="34" width="11.7109375" customWidth="1"/>
    <col min="35" max="35" width="12.42578125" customWidth="1"/>
    <col min="36" max="36" width="13.5703125" customWidth="1"/>
    <col min="37" max="37" width="13.140625" customWidth="1"/>
    <col min="38" max="38" width="12" customWidth="1"/>
    <col min="39" max="39" width="15.140625" customWidth="1"/>
    <col min="40" max="41" width="10.7109375" customWidth="1"/>
  </cols>
  <sheetData>
    <row r="1" spans="1:41" s="14" customFormat="1" ht="73.150000000000006" customHeight="1" x14ac:dyDescent="0.45">
      <c r="A1" s="23"/>
      <c r="B1" s="101" t="s">
        <v>90</v>
      </c>
      <c r="C1" s="101" t="s">
        <v>34</v>
      </c>
      <c r="D1" s="101" t="s">
        <v>35</v>
      </c>
      <c r="E1" s="101" t="s">
        <v>36</v>
      </c>
      <c r="F1" s="101" t="s">
        <v>37</v>
      </c>
      <c r="G1" s="102" t="s">
        <v>2</v>
      </c>
      <c r="H1" s="102" t="s">
        <v>3</v>
      </c>
      <c r="I1" s="103" t="s">
        <v>4</v>
      </c>
      <c r="J1" s="103" t="s">
        <v>51</v>
      </c>
      <c r="K1" s="103" t="s">
        <v>5</v>
      </c>
      <c r="L1" s="103" t="s">
        <v>6</v>
      </c>
      <c r="M1" s="103" t="s">
        <v>7</v>
      </c>
      <c r="N1" s="103" t="s">
        <v>8</v>
      </c>
      <c r="O1" s="103" t="s">
        <v>9</v>
      </c>
      <c r="P1" s="103" t="s">
        <v>10</v>
      </c>
      <c r="Q1" s="103" t="s">
        <v>11</v>
      </c>
      <c r="R1" s="103" t="s">
        <v>12</v>
      </c>
      <c r="S1" s="103" t="s">
        <v>13</v>
      </c>
      <c r="T1" s="103" t="s">
        <v>14</v>
      </c>
      <c r="U1" s="103" t="s">
        <v>15</v>
      </c>
      <c r="V1" s="103" t="s">
        <v>16</v>
      </c>
      <c r="W1" s="103" t="s">
        <v>17</v>
      </c>
      <c r="X1" s="103" t="s">
        <v>18</v>
      </c>
      <c r="Y1" s="103" t="s">
        <v>19</v>
      </c>
      <c r="Z1" s="103" t="s">
        <v>20</v>
      </c>
      <c r="AA1" s="102" t="s">
        <v>21</v>
      </c>
      <c r="AB1" s="103" t="s">
        <v>22</v>
      </c>
      <c r="AC1" s="103" t="s">
        <v>23</v>
      </c>
      <c r="AD1" s="103" t="s">
        <v>24</v>
      </c>
      <c r="AE1" s="103" t="s">
        <v>25</v>
      </c>
      <c r="AF1" s="103" t="s">
        <v>26</v>
      </c>
      <c r="AG1" s="103" t="s">
        <v>27</v>
      </c>
      <c r="AH1" s="103" t="s">
        <v>28</v>
      </c>
      <c r="AI1" s="103" t="s">
        <v>29</v>
      </c>
      <c r="AJ1" s="103" t="s">
        <v>30</v>
      </c>
      <c r="AK1" s="103" t="s">
        <v>31</v>
      </c>
      <c r="AL1" s="103" t="s">
        <v>32</v>
      </c>
      <c r="AM1" s="104" t="s">
        <v>70</v>
      </c>
      <c r="AN1" s="104" t="s">
        <v>71</v>
      </c>
      <c r="AO1" s="104" t="s">
        <v>72</v>
      </c>
    </row>
    <row r="2" spans="1:41" s="2" customFormat="1" ht="28.5" x14ac:dyDescent="0.45">
      <c r="A2" s="70" t="s">
        <v>88</v>
      </c>
      <c r="B2" s="21"/>
      <c r="C2" s="32"/>
      <c r="D2" s="33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50"/>
      <c r="AM2" s="62"/>
      <c r="AN2" s="62"/>
      <c r="AO2" s="62"/>
    </row>
    <row r="3" spans="1:41" s="2" customFormat="1" ht="28.5" x14ac:dyDescent="0.45">
      <c r="A3" s="24"/>
      <c r="B3" s="25"/>
      <c r="C3" s="31"/>
      <c r="D3" s="26"/>
      <c r="E3" s="26"/>
      <c r="F3" s="27"/>
      <c r="G3" s="27"/>
      <c r="H3" s="27"/>
      <c r="I3" s="27"/>
      <c r="J3" s="27"/>
      <c r="K3" s="27"/>
      <c r="L3" s="28"/>
      <c r="M3" s="28"/>
      <c r="N3" s="28"/>
      <c r="O3" s="2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63"/>
      <c r="AN3" s="63"/>
      <c r="AO3" s="63"/>
    </row>
    <row r="4" spans="1:41" ht="23.45" customHeight="1" x14ac:dyDescent="0.25">
      <c r="A4" s="36" t="s">
        <v>49</v>
      </c>
      <c r="B4" s="61">
        <f>' 19-20 BOCES Budget'!K4</f>
        <v>130209777</v>
      </c>
      <c r="C4" s="61">
        <f>' 19-20 BOCES Budget'!K5</f>
        <v>117532115</v>
      </c>
      <c r="D4" s="61">
        <f>' 19-20 BOCES Budget'!K6</f>
        <v>71039500</v>
      </c>
      <c r="E4" s="61">
        <f>' 19-20 BOCES Budget'!K7</f>
        <v>39458868</v>
      </c>
      <c r="F4" s="61">
        <f>' 19-20 BOCES Budget'!K8</f>
        <v>33237663</v>
      </c>
      <c r="G4" s="61">
        <f>' 19-20 BOCES Budget'!K9</f>
        <v>46802704</v>
      </c>
      <c r="H4" s="61">
        <f>' 19-20 BOCES Budget'!K10</f>
        <v>63111550</v>
      </c>
      <c r="I4" s="61">
        <f>' 19-20 BOCES Budget'!K11</f>
        <v>320371867</v>
      </c>
      <c r="J4" s="61">
        <f>' 19-20 BOCES Budget'!K12</f>
        <v>127680678.50999999</v>
      </c>
      <c r="K4" s="61">
        <f>' 19-20 BOCES Budget'!K13</f>
        <v>80926838</v>
      </c>
      <c r="L4" s="61">
        <f>' 19-20 BOCES Budget'!K14</f>
        <v>20862309</v>
      </c>
      <c r="M4" s="61">
        <f>' 19-20 BOCES Budget'!K15</f>
        <v>45401472</v>
      </c>
      <c r="N4" s="61">
        <f>' 19-20 BOCES Budget'!K16</f>
        <v>49642347</v>
      </c>
      <c r="O4" s="61">
        <f>' 19-20 BOCES Budget'!K17</f>
        <v>30796096</v>
      </c>
      <c r="P4" s="61">
        <f>' 19-20 BOCES Budget'!K18</f>
        <v>47056738</v>
      </c>
      <c r="Q4" s="61">
        <f>' 19-20 BOCES Budget'!K19</f>
        <v>67300531.569999993</v>
      </c>
      <c r="R4" s="61">
        <f>' 19-20 BOCES Budget'!K20</f>
        <v>137280597</v>
      </c>
      <c r="S4" s="61">
        <f>' 19-20 BOCES Budget'!K21</f>
        <v>83575329</v>
      </c>
      <c r="T4" s="61">
        <f>' 19-20 BOCES Budget'!K22</f>
        <v>342238883</v>
      </c>
      <c r="U4" s="61">
        <f>' 19-20 BOCES Budget'!K23</f>
        <v>58434335.769999996</v>
      </c>
      <c r="V4" s="61">
        <f>' 19-20 BOCES Budget'!K24</f>
        <v>130879443</v>
      </c>
      <c r="W4" s="61">
        <f>' 19-20 BOCES Budget'!K25</f>
        <v>146134425</v>
      </c>
      <c r="X4" s="61">
        <f>' 19-20 BOCES Budget'!K26</f>
        <v>140901226</v>
      </c>
      <c r="Y4" s="61">
        <f>' 19-20 BOCES Budget'!K27</f>
        <v>62157161</v>
      </c>
      <c r="Z4" s="61">
        <f>' 19-20 BOCES Budget'!K28</f>
        <v>56221096</v>
      </c>
      <c r="AA4" s="61">
        <f>' 19-20 BOCES Budget'!K29</f>
        <v>25299616</v>
      </c>
      <c r="AB4" s="61">
        <f>' 19-20 BOCES Budget'!K30</f>
        <v>74281779</v>
      </c>
      <c r="AC4" s="61">
        <f>' 19-20 BOCES Budget'!K31</f>
        <v>63388298</v>
      </c>
      <c r="AD4" s="61">
        <f>' 19-20 BOCES Budget'!K32</f>
        <v>112493238</v>
      </c>
      <c r="AE4" s="61">
        <f>' 19-20 BOCES Budget'!K33</f>
        <v>57060658</v>
      </c>
      <c r="AF4" s="61">
        <f>' 19-20 BOCES Budget'!K34</f>
        <v>92269753</v>
      </c>
      <c r="AG4" s="61">
        <f>' 19-20 BOCES Budget'!K35</f>
        <v>31572163</v>
      </c>
      <c r="AH4" s="61">
        <f>' 19-20 BOCES Budget'!K36</f>
        <v>43594399</v>
      </c>
      <c r="AI4" s="61">
        <f>' 19-20 BOCES Budget'!K37</f>
        <v>55226077</v>
      </c>
      <c r="AJ4" s="61">
        <f>' 19-20 BOCES Budget'!K38</f>
        <v>70278711</v>
      </c>
      <c r="AK4" s="61">
        <f>' 19-20 BOCES Budget'!K39</f>
        <v>160394780</v>
      </c>
      <c r="AL4" s="61">
        <f>' 19-20 BOCES Budget'!K40</f>
        <v>170179467</v>
      </c>
      <c r="AM4" s="105">
        <f>SUM(B4:AL4)</f>
        <v>3405292488.8499999</v>
      </c>
      <c r="AN4" s="106"/>
      <c r="AO4" s="106"/>
    </row>
    <row r="5" spans="1:41" s="12" customFormat="1" ht="19.149999999999999" customHeight="1" x14ac:dyDescent="0.25">
      <c r="A5" s="37" t="s">
        <v>73</v>
      </c>
      <c r="B5" s="126">
        <f>' 19-20 BOCES Budget'!K4/' 19-20 BOCES Budget'!B4</f>
        <v>1980.0756843065694</v>
      </c>
      <c r="C5" s="126">
        <f>' 19-20 BOCES Budget'!K5/' 19-20 BOCES Budget'!B5</f>
        <v>3789.5249073029181</v>
      </c>
      <c r="D5" s="126">
        <f>' 19-20 BOCES Budget'!K6/' 19-20 BOCES Budget'!B6</f>
        <v>4056.3866841774679</v>
      </c>
      <c r="E5" s="126">
        <f>' 19-20 BOCES Budget'!K7/' 19-20 BOCES Budget'!B7</f>
        <v>3177.5541955226286</v>
      </c>
      <c r="F5" s="126">
        <f>' 19-20 BOCES Budget'!K8/' 19-20 BOCES Budget'!B8</f>
        <v>2397.7537873322754</v>
      </c>
      <c r="G5" s="126">
        <f>' 19-20 BOCES Budget'!K9/' 19-20 BOCES Budget'!B9</f>
        <v>3852.7085940072438</v>
      </c>
      <c r="H5" s="126">
        <f>' 19-20 BOCES Budget'!K10/' 19-20 BOCES Budget'!B10</f>
        <v>1607.7737300657259</v>
      </c>
      <c r="I5" s="126">
        <f>' 19-20 BOCES Budget'!K11/' 19-20 BOCES Budget'!B11</f>
        <v>2013.0436260587628</v>
      </c>
      <c r="J5" s="126">
        <f>' 19-20 BOCES Budget'!K12/' 19-20 BOCES Budget'!B12</f>
        <v>1266.6985308240241</v>
      </c>
      <c r="K5" s="126">
        <f>' 19-20 BOCES Budget'!K13/' 19-20 BOCES Budget'!B13</f>
        <v>2236.660162511746</v>
      </c>
      <c r="L5" s="126">
        <f>' 19-20 BOCES Budget'!K14/' 19-20 BOCES Budget'!B14</f>
        <v>2560.1066388513927</v>
      </c>
      <c r="M5" s="126">
        <f>' 19-20 BOCES Budget'!K15/' 19-20 BOCES Budget'!B15</f>
        <v>2142.084076433121</v>
      </c>
      <c r="N5" s="126">
        <f>' 19-20 BOCES Budget'!K16/' 19-20 BOCES Budget'!B16</f>
        <v>3186.0822155189012</v>
      </c>
      <c r="O5" s="126">
        <f>' 19-20 BOCES Budget'!K17/' 19-20 BOCES Budget'!B17</f>
        <v>3274.0905804805443</v>
      </c>
      <c r="P5" s="126">
        <f>' 19-20 BOCES Budget'!K18/' 19-20 BOCES Budget'!B18</f>
        <v>2016.5733019070067</v>
      </c>
      <c r="Q5" s="126">
        <f>' 19-20 BOCES Budget'!K19/' 19-20 BOCES Budget'!B19</f>
        <v>4417.7846639096751</v>
      </c>
      <c r="R5" s="126">
        <f>' 19-20 BOCES Budget'!K20/' 19-20 BOCES Budget'!B20</f>
        <v>1889.9541142943679</v>
      </c>
      <c r="S5" s="126">
        <f>' 19-20 BOCES Budget'!K21/' 19-20 BOCES Budget'!B21</f>
        <v>2562.9528351068725</v>
      </c>
      <c r="T5" s="126">
        <f>' 19-20 BOCES Budget'!K22/' 19-20 BOCES Budget'!B22</f>
        <v>1691.6641523609924</v>
      </c>
      <c r="U5" s="126">
        <f>' 19-20 BOCES Budget'!K23/' 19-20 BOCES Budget'!B23</f>
        <v>2500.9345503958912</v>
      </c>
      <c r="V5" s="126">
        <f>' 19-20 BOCES Budget'!K24/' 19-20 BOCES Budget'!B24</f>
        <v>1715.1920294603308</v>
      </c>
      <c r="W5" s="126">
        <f>' 19-20 BOCES Budget'!K25/' 19-20 BOCES Budget'!B25</f>
        <v>4108.592695681511</v>
      </c>
      <c r="X5" s="126">
        <f>' 19-20 BOCES Budget'!K26/' 19-20 BOCES Budget'!B26</f>
        <v>2305.170244093973</v>
      </c>
      <c r="Y5" s="126">
        <f>' 19-20 BOCES Budget'!K27/' 19-20 BOCES Budget'!B27</f>
        <v>1919.6158431130327</v>
      </c>
      <c r="Z5" s="126">
        <f>' 19-20 BOCES Budget'!K28/' 19-20 BOCES Budget'!B28</f>
        <v>2873.8483872616675</v>
      </c>
      <c r="AA5" s="126">
        <f>' 19-20 BOCES Budget'!K29/' 19-20 BOCES Budget'!B29</f>
        <v>3060.6842487297363</v>
      </c>
      <c r="AB5" s="126">
        <f>' 19-20 BOCES Budget'!K30/' 19-20 BOCES Budget'!B30</f>
        <v>1428.4682794561643</v>
      </c>
      <c r="AC5" s="126">
        <f>' 19-20 BOCES Budget'!K31/' 19-20 BOCES Budget'!B31</f>
        <v>1981.2557979621179</v>
      </c>
      <c r="AD5" s="126">
        <f>' 19-20 BOCES Budget'!K32/' 19-20 BOCES Budget'!B32</f>
        <v>2670.7162223119108</v>
      </c>
      <c r="AE5" s="126">
        <f>' 19-20 BOCES Budget'!K33/' 19-20 BOCES Budget'!B33</f>
        <v>3703.3137331256489</v>
      </c>
      <c r="AF5" s="126">
        <f>' 19-20 BOCES Budget'!K34/' 19-20 BOCES Budget'!B34</f>
        <v>3080.381685250718</v>
      </c>
      <c r="AG5" s="126">
        <f>' 19-20 BOCES Budget'!K35/' 19-20 BOCES Budget'!B35</f>
        <v>3344.5087923728815</v>
      </c>
      <c r="AH5" s="126">
        <f>' 19-20 BOCES Budget'!K36/' 19-20 BOCES Budget'!B36</f>
        <v>3537.9320727154682</v>
      </c>
      <c r="AI5" s="126">
        <f>' 19-20 BOCES Budget'!K37/' 19-20 BOCES Budget'!B37</f>
        <v>2668.1842206976521</v>
      </c>
      <c r="AJ5" s="126">
        <f>' 19-20 BOCES Budget'!K38/' 19-20 BOCES Budget'!B38</f>
        <v>1836.9677191698468</v>
      </c>
      <c r="AK5" s="126">
        <f>' 19-20 BOCES Budget'!K39/' 19-20 BOCES Budget'!B39</f>
        <v>1443.6324197830882</v>
      </c>
      <c r="AL5" s="126">
        <f>' 19-20 BOCES Budget'!K40/' 19-20 BOCES Budget'!B40</f>
        <v>2112.6397154668357</v>
      </c>
      <c r="AM5" s="127"/>
      <c r="AN5" s="127">
        <f>AVERAGE(B5:AM5)</f>
        <v>2605.7165172438035</v>
      </c>
      <c r="AO5" s="127">
        <f>MEDIAN(B5:AM5)</f>
        <v>2500.9345503958912</v>
      </c>
    </row>
    <row r="6" spans="1:41" s="5" customFormat="1" ht="15.75" x14ac:dyDescent="0.25">
      <c r="A6" s="37" t="s">
        <v>87</v>
      </c>
      <c r="B6" s="56">
        <f>' 19-20 BOCES Budget'!K4/' 19-20 BOCES Budget'!L4</f>
        <v>0.9008994888983165</v>
      </c>
      <c r="C6" s="56">
        <f>' 19-20 BOCES Budget'!K5/' 19-20 BOCES Budget'!L5</f>
        <v>0.9577718313999547</v>
      </c>
      <c r="D6" s="56">
        <f>' 19-20 BOCES Budget'!K6/' 19-20 BOCES Budget'!L6</f>
        <v>0.92979987696818189</v>
      </c>
      <c r="E6" s="56">
        <f>' 19-20 BOCES Budget'!K7/' 19-20 BOCES Budget'!L7</f>
        <v>0.94445477247094334</v>
      </c>
      <c r="F6" s="56">
        <f>' 19-20 BOCES Budget'!K8/' 19-20 BOCES Budget'!L8</f>
        <v>0.84253256938004639</v>
      </c>
      <c r="G6" s="56">
        <f>' 19-20 BOCES Budget'!K9/' 19-20 BOCES Budget'!L9</f>
        <v>0.87195998143577769</v>
      </c>
      <c r="H6" s="56">
        <f>' 19-20 BOCES Budget'!K10/' 19-20 BOCES Budget'!L10</f>
        <v>0.82848052055286159</v>
      </c>
      <c r="I6" s="56">
        <f>' 19-20 BOCES Budget'!K11/' 19-20 BOCES Budget'!L11</f>
        <v>0.87383403896536838</v>
      </c>
      <c r="J6" s="56">
        <f>' 19-20 BOCES Budget'!K12/' 19-20 BOCES Budget'!L12</f>
        <v>0.94754967150449754</v>
      </c>
      <c r="K6" s="56">
        <f>' 19-20 BOCES Budget'!K13/' 19-20 BOCES Budget'!L13</f>
        <v>0.88049049926360357</v>
      </c>
      <c r="L6" s="56">
        <f>' 19-20 BOCES Budget'!K14/' 19-20 BOCES Budget'!L14</f>
        <v>0.64592023600786952</v>
      </c>
      <c r="M6" s="56">
        <f>' 19-20 BOCES Budget'!K15/' 19-20 BOCES Budget'!L15</f>
        <v>0.87831138773884554</v>
      </c>
      <c r="N6" s="56">
        <f>' 19-20 BOCES Budget'!K16/' 19-20 BOCES Budget'!L16</f>
        <v>0.89371368042086519</v>
      </c>
      <c r="O6" s="56">
        <f>' 19-20 BOCES Budget'!K17/' 19-20 BOCES Budget'!L17</f>
        <v>0.86772924001739737</v>
      </c>
      <c r="P6" s="56">
        <f>' 19-20 BOCES Budget'!K18/' 19-20 BOCES Budget'!L18</f>
        <v>0.9123399782694479</v>
      </c>
      <c r="Q6" s="56">
        <f>' 19-20 BOCES Budget'!K19/' 19-20 BOCES Budget'!L19</f>
        <v>0.9096370452684519</v>
      </c>
      <c r="R6" s="56">
        <f>' 19-20 BOCES Budget'!K20/' 19-20 BOCES Budget'!L20</f>
        <v>0.93374635876722978</v>
      </c>
      <c r="S6" s="56">
        <f>' 19-20 BOCES Budget'!K21/' 19-20 BOCES Budget'!L21</f>
        <v>0.88939520512783399</v>
      </c>
      <c r="T6" s="56">
        <f>' 19-20 BOCES Budget'!K22/' 19-20 BOCES Budget'!L22</f>
        <v>0.92230137970554615</v>
      </c>
      <c r="U6" s="56">
        <f>' 19-20 BOCES Budget'!K23/' 19-20 BOCES Budget'!L23</f>
        <v>0.8955165157242182</v>
      </c>
      <c r="V6" s="56">
        <f>' 19-20 BOCES Budget'!K24/' 19-20 BOCES Budget'!L24</f>
        <v>0.9371382017507317</v>
      </c>
      <c r="W6" s="56">
        <f>' 19-20 BOCES Budget'!K25/' 19-20 BOCES Budget'!L25</f>
        <v>0.9522627970245181</v>
      </c>
      <c r="X6" s="56">
        <f>' 19-20 BOCES Budget'!K26/' 19-20 BOCES Budget'!L26</f>
        <v>0.93741576720665554</v>
      </c>
      <c r="Y6" s="56">
        <f>' 19-20 BOCES Budget'!K27/' 19-20 BOCES Budget'!L27</f>
        <v>0.94952944130181915</v>
      </c>
      <c r="Z6" s="56">
        <f>' 19-20 BOCES Budget'!K28/' 19-20 BOCES Budget'!L28</f>
        <v>0.86538699738438729</v>
      </c>
      <c r="AA6" s="56">
        <f>' 19-20 BOCES Budget'!K29/' 19-20 BOCES Budget'!L29</f>
        <v>0.86301078605886905</v>
      </c>
      <c r="AB6" s="56">
        <f>' 19-20 BOCES Budget'!K30/' 19-20 BOCES Budget'!L30</f>
        <v>0.87867904770080285</v>
      </c>
      <c r="AC6" s="56">
        <f>' 19-20 BOCES Budget'!K31/' 19-20 BOCES Budget'!L31</f>
        <v>0.87964886926906694</v>
      </c>
      <c r="AD6" s="56">
        <f>' 19-20 BOCES Budget'!K32/' 19-20 BOCES Budget'!L32</f>
        <v>0.93835179468649588</v>
      </c>
      <c r="AE6" s="56">
        <f>' 19-20 BOCES Budget'!K33/' 19-20 BOCES Budget'!L33</f>
        <v>0.85391810175805882</v>
      </c>
      <c r="AF6" s="56">
        <f>' 19-20 BOCES Budget'!K34/' 19-20 BOCES Budget'!L34</f>
        <v>0.88513523203646716</v>
      </c>
      <c r="AG6" s="56">
        <f>' 19-20 BOCES Budget'!K35/' 19-20 BOCES Budget'!L35</f>
        <v>0.88294256176748687</v>
      </c>
      <c r="AH6" s="56">
        <f>' 19-20 BOCES Budget'!K36/' 19-20 BOCES Budget'!L36</f>
        <v>0.90823053419191868</v>
      </c>
      <c r="AI6" s="56">
        <f>' 19-20 BOCES Budget'!K37/' 19-20 BOCES Budget'!L37</f>
        <v>0.8809223285073875</v>
      </c>
      <c r="AJ6" s="56">
        <f>' 19-20 BOCES Budget'!K38/' 19-20 BOCES Budget'!L38</f>
        <v>0.89260915966901422</v>
      </c>
      <c r="AK6" s="56">
        <f>' 19-20 BOCES Budget'!K39/' 19-20 BOCES Budget'!L39</f>
        <v>0.91441383216565708</v>
      </c>
      <c r="AL6" s="56">
        <f>' 19-20 BOCES Budget'!K40/' 19-20 BOCES Budget'!L40</f>
        <v>0.90860503020654027</v>
      </c>
      <c r="AM6" s="105"/>
      <c r="AN6" s="107">
        <f>AVERAGE(B6:AM6)</f>
        <v>0.89336715569116565</v>
      </c>
      <c r="AO6" s="107">
        <f>MEDIAN(B6:AM6)</f>
        <v>0.89371368042086519</v>
      </c>
    </row>
    <row r="7" spans="1:41" s="5" customFormat="1" ht="31.5" x14ac:dyDescent="0.25">
      <c r="A7" s="37" t="s">
        <v>75</v>
      </c>
      <c r="B7" s="61">
        <f>' 19-20 BOCES Budget'!C4+' 19-20 BOCES Budget'!D4</f>
        <v>14323302</v>
      </c>
      <c r="C7" s="61">
        <f>' 19-20 BOCES Budget'!C5+' 19-20 BOCES Budget'!D5</f>
        <v>5181992</v>
      </c>
      <c r="D7" s="61">
        <f>' 19-20 BOCES Budget'!C6+' 19-20 BOCES Budget'!D6</f>
        <v>5363500</v>
      </c>
      <c r="E7" s="61">
        <f>' 19-20 BOCES Budget'!C7+' 19-20 BOCES Budget'!D7</f>
        <v>2320653</v>
      </c>
      <c r="F7" s="61">
        <f>' 19-20 BOCES Budget'!C8+' 19-20 BOCES Budget'!D8</f>
        <v>6212044</v>
      </c>
      <c r="G7" s="61">
        <f>' 19-20 BOCES Budget'!C9+' 19-20 BOCES Budget'!D9</f>
        <v>6872585</v>
      </c>
      <c r="H7" s="61">
        <f>' 19-20 BOCES Budget'!C10+' 19-20 BOCES Budget'!D10</f>
        <v>13065920</v>
      </c>
      <c r="I7" s="61">
        <f>' 19-20 BOCES Budget'!C11+' 19-20 BOCES Budget'!D11</f>
        <v>46255951</v>
      </c>
      <c r="J7" s="61">
        <f>' 19-20 BOCES Budget'!C12+' 19-20 BOCES Budget'!D12</f>
        <v>7067591</v>
      </c>
      <c r="K7" s="61">
        <f>' 19-20 BOCES Budget'!C13+' 19-20 BOCES Budget'!D13</f>
        <v>10984248</v>
      </c>
      <c r="L7" s="61">
        <f>' 19-20 BOCES Budget'!C14+' 19-20 BOCES Budget'!D14</f>
        <v>11436275</v>
      </c>
      <c r="M7" s="61">
        <f>' 19-20 BOCES Budget'!C15+' 19-20 BOCES Budget'!D15</f>
        <v>6290300</v>
      </c>
      <c r="N7" s="61">
        <f>' 19-20 BOCES Budget'!C16+' 19-20 BOCES Budget'!D16</f>
        <v>5903795</v>
      </c>
      <c r="O7" s="61">
        <f>' 19-20 BOCES Budget'!C17+' 19-20 BOCES Budget'!D17</f>
        <v>4694348</v>
      </c>
      <c r="P7" s="61">
        <f>' 19-20 BOCES Budget'!C18+' 19-20 BOCES Budget'!D18</f>
        <v>4521335</v>
      </c>
      <c r="Q7" s="61">
        <f>' 19-20 BOCES Budget'!C19+' 19-20 BOCES Budget'!D19</f>
        <v>6685606</v>
      </c>
      <c r="R7" s="61">
        <f>' 19-20 BOCES Budget'!C20+' 19-20 BOCES Budget'!D20</f>
        <v>9740696</v>
      </c>
      <c r="S7" s="61">
        <f>' 19-20 BOCES Budget'!C21+' 19-20 BOCES Budget'!D21</f>
        <v>10393391</v>
      </c>
      <c r="T7" s="61">
        <f>' 19-20 BOCES Budget'!C22+' 19-20 BOCES Budget'!D22</f>
        <v>28831670</v>
      </c>
      <c r="U7" s="61">
        <f>' 19-20 BOCES Budget'!C23+' 19-20 BOCES Budget'!D23</f>
        <v>6817767.0600000005</v>
      </c>
      <c r="V7" s="61">
        <f>' 19-20 BOCES Budget'!C24+' 19-20 BOCES Budget'!D24</f>
        <v>8779193</v>
      </c>
      <c r="W7" s="61">
        <f>' 19-20 BOCES Budget'!C25+' 19-20 BOCES Budget'!D25</f>
        <v>7325760</v>
      </c>
      <c r="X7" s="61">
        <f>' 19-20 BOCES Budget'!C26+' 19-20 BOCES Budget'!D26</f>
        <v>9406920</v>
      </c>
      <c r="Y7" s="61">
        <f>' 19-20 BOCES Budget'!C27+' 19-20 BOCES Budget'!D27</f>
        <v>3303854</v>
      </c>
      <c r="Z7" s="61">
        <f>' 19-20 BOCES Budget'!C28+' 19-20 BOCES Budget'!D28</f>
        <v>8745325</v>
      </c>
      <c r="AA7" s="61">
        <f>' 19-20 BOCES Budget'!C29+' 19-20 BOCES Budget'!D29</f>
        <v>4015911</v>
      </c>
      <c r="AB7" s="61">
        <f>' 19-20 BOCES Budget'!C30+' 19-20 BOCES Budget'!D30</f>
        <v>10256232</v>
      </c>
      <c r="AC7" s="61">
        <f>' 19-20 BOCES Budget'!C31+' 19-20 BOCES Budget'!D31</f>
        <v>8672612</v>
      </c>
      <c r="AD7" s="61">
        <f>' 19-20 BOCES Budget'!C32+' 19-20 BOCES Budget'!D32</f>
        <v>7390625</v>
      </c>
      <c r="AE7" s="61">
        <f>' 19-20 BOCES Budget'!C33+' 19-20 BOCES Budget'!D33</f>
        <v>9761509</v>
      </c>
      <c r="AF7" s="61">
        <f>' 19-20 BOCES Budget'!C34+' 19-20 BOCES Budget'!D34</f>
        <v>11973926</v>
      </c>
      <c r="AG7" s="61">
        <f>' 19-20 BOCES Budget'!C35+' 19-20 BOCES Budget'!D35</f>
        <v>4185727</v>
      </c>
      <c r="AH7" s="61">
        <f>' 19-20 BOCES Budget'!C36+' 19-20 BOCES Budget'!D36</f>
        <v>4404867</v>
      </c>
      <c r="AI7" s="61">
        <f>' 19-20 BOCES Budget'!C37+' 19-20 BOCES Budget'!D37</f>
        <v>7465122</v>
      </c>
      <c r="AJ7" s="61">
        <f>' 19-20 BOCES Budget'!C38+' 19-20 BOCES Budget'!D38</f>
        <v>8455313</v>
      </c>
      <c r="AK7" s="61">
        <f>' 19-20 BOCES Budget'!C39+' 19-20 BOCES Budget'!D39</f>
        <v>15012431</v>
      </c>
      <c r="AL7" s="61">
        <f>' 19-20 BOCES Budget'!C40+' 19-20 BOCES Budget'!D40</f>
        <v>17118051</v>
      </c>
      <c r="AM7" s="105">
        <f t="shared" ref="AM7:AM37" si="0">SUM(B7:AL7)</f>
        <v>359236347.06</v>
      </c>
      <c r="AN7" s="106"/>
      <c r="AO7" s="106"/>
    </row>
    <row r="8" spans="1:41" s="5" customFormat="1" ht="15.75" x14ac:dyDescent="0.25">
      <c r="A8" s="38" t="s">
        <v>76</v>
      </c>
      <c r="B8" s="61">
        <f>(' 19-20 BOCES Budget'!C4+' 19-20 BOCES Budget'!D4)/' 19-20 BOCES Budget'!B4</f>
        <v>217.81177007299269</v>
      </c>
      <c r="C8" s="61">
        <f>(' 19-20 BOCES Budget'!C5+' 19-20 BOCES Budget'!D5)/' 19-20 BOCES Budget'!B5</f>
        <v>167.08018700628728</v>
      </c>
      <c r="D8" s="61">
        <f>(' 19-20 BOCES Budget'!C6+' 19-20 BOCES Budget'!D6)/' 19-20 BOCES Budget'!B6</f>
        <v>306.25820818820307</v>
      </c>
      <c r="E8" s="61">
        <f>(' 19-20 BOCES Budget'!C7+' 19-20 BOCES Budget'!D7)/' 19-20 BOCES Budget'!B7</f>
        <v>186.87816073441778</v>
      </c>
      <c r="F8" s="61">
        <f>(' 19-20 BOCES Budget'!C8+' 19-20 BOCES Budget'!D8)/' 19-20 BOCES Budget'!B8</f>
        <v>448.13475688933778</v>
      </c>
      <c r="G8" s="61">
        <f>(' 19-20 BOCES Budget'!C9+' 19-20 BOCES Budget'!D9)/' 19-20 BOCES Budget'!B9</f>
        <v>565.73798156075077</v>
      </c>
      <c r="H8" s="61">
        <f>(' 19-20 BOCES Budget'!C10+' 19-20 BOCES Budget'!D10)/' 19-20 BOCES Budget'!B10</f>
        <v>332.85575992255565</v>
      </c>
      <c r="I8" s="61">
        <f>(' 19-20 BOCES Budget'!C11+' 19-20 BOCES Budget'!D11)/' 19-20 BOCES Budget'!B11</f>
        <v>290.64739110764822</v>
      </c>
      <c r="J8" s="61">
        <f>(' 19-20 BOCES Budget'!C12+' 19-20 BOCES Budget'!D12)/' 19-20 BOCES Budget'!B12</f>
        <v>70.116381277406305</v>
      </c>
      <c r="K8" s="61">
        <f>(' 19-20 BOCES Budget'!C13+' 19-20 BOCES Budget'!D13)/' 19-20 BOCES Budget'!B13</f>
        <v>303.58321817478304</v>
      </c>
      <c r="L8" s="61">
        <f>(' 19-20 BOCES Budget'!C14+' 19-20 BOCES Budget'!D14)/' 19-20 BOCES Budget'!B14</f>
        <v>1403.3961222235857</v>
      </c>
      <c r="M8" s="61">
        <f>(' 19-20 BOCES Budget'!C15+' 19-20 BOCES Budget'!D15)/' 19-20 BOCES Budget'!B15</f>
        <v>296.78225996697336</v>
      </c>
      <c r="N8" s="61">
        <f>(' 19-20 BOCES Budget'!C16+' 19-20 BOCES Budget'!D16)/' 19-20 BOCES Budget'!B16</f>
        <v>378.90989025094666</v>
      </c>
      <c r="O8" s="61">
        <f>(' 19-20 BOCES Budget'!C17+' 19-20 BOCES Budget'!D17)/' 19-20 BOCES Budget'!B17</f>
        <v>499.08016159897937</v>
      </c>
      <c r="P8" s="61">
        <f>(' 19-20 BOCES Budget'!C18+' 19-20 BOCES Budget'!D18)/' 19-20 BOCES Budget'!B18</f>
        <v>193.75766016713092</v>
      </c>
      <c r="Q8" s="61">
        <f>(' 19-20 BOCES Budget'!C19+' 19-20 BOCES Budget'!D19)/' 19-20 BOCES Budget'!B19</f>
        <v>438.86083760010501</v>
      </c>
      <c r="R8" s="61">
        <f>(' 19-20 BOCES Budget'!C20+' 19-20 BOCES Budget'!D20)/' 19-20 BOCES Budget'!B20</f>
        <v>134.10102289466801</v>
      </c>
      <c r="S8" s="61">
        <f>(' 19-20 BOCES Budget'!C21+' 19-20 BOCES Budget'!D21)/' 19-20 BOCES Budget'!B21</f>
        <v>318.72768254162963</v>
      </c>
      <c r="T8" s="61">
        <f>(' 19-20 BOCES Budget'!C22+' 19-20 BOCES Budget'!D22)/' 19-20 BOCES Budget'!B22</f>
        <v>142.51303698797383</v>
      </c>
      <c r="U8" s="61">
        <f>(' 19-20 BOCES Budget'!C23+' 19-20 BOCES Budget'!D23)/' 19-20 BOCES Budget'!B23</f>
        <v>291.79401069976461</v>
      </c>
      <c r="V8" s="61">
        <f>(' 19-20 BOCES Budget'!C24+' 19-20 BOCES Budget'!D24)/' 19-20 BOCES Budget'!B24</f>
        <v>115.05245983277855</v>
      </c>
      <c r="W8" s="61">
        <f>(' 19-20 BOCES Budget'!C25+' 19-20 BOCES Budget'!D25)/' 19-20 BOCES Budget'!B25</f>
        <v>205.96491228070175</v>
      </c>
      <c r="X8" s="61">
        <f>(' 19-20 BOCES Budget'!C26+' 19-20 BOCES Budget'!D26)/' 19-20 BOCES Budget'!B26</f>
        <v>153.89895949217984</v>
      </c>
      <c r="Y8" s="61">
        <f>(' 19-20 BOCES Budget'!C27+' 19-20 BOCES Budget'!D27)/' 19-20 BOCES Budget'!B27</f>
        <v>102.033786287832</v>
      </c>
      <c r="Z8" s="61">
        <f>(' 19-20 BOCES Budget'!C28+' 19-20 BOCES Budget'!D28)/' 19-20 BOCES Budget'!B28</f>
        <v>447.03394162449524</v>
      </c>
      <c r="AA8" s="61">
        <f>(' 19-20 BOCES Budget'!C29+' 19-20 BOCES Budget'!D29)/' 19-20 BOCES Budget'!B29</f>
        <v>485.83486571497701</v>
      </c>
      <c r="AB8" s="61">
        <f>(' 19-20 BOCES Budget'!C30+' 19-20 BOCES Budget'!D30)/' 19-20 BOCES Budget'!B30</f>
        <v>197.23143785696428</v>
      </c>
      <c r="AC8" s="61">
        <f>(' 19-20 BOCES Budget'!C31+' 19-20 BOCES Budget'!D31)/' 19-20 BOCES Budget'!B31</f>
        <v>271.06995061574042</v>
      </c>
      <c r="AD8" s="61">
        <f>(' 19-20 BOCES Budget'!C32+' 19-20 BOCES Budget'!D32)/' 19-20 BOCES Budget'!B32</f>
        <v>175.46176491536289</v>
      </c>
      <c r="AE8" s="61">
        <f>(' 19-20 BOCES Budget'!C33+' 19-20 BOCES Budget'!D33)/' 19-20 BOCES Budget'!B33</f>
        <v>633.53511163032192</v>
      </c>
      <c r="AF8" s="61">
        <f>(' 19-20 BOCES Budget'!C34+' 19-20 BOCES Budget'!D34)/' 19-20 BOCES Budget'!B34</f>
        <v>399.74380717099552</v>
      </c>
      <c r="AG8" s="61">
        <f>(' 19-20 BOCES Budget'!C35+' 19-20 BOCES Budget'!D35)/' 19-20 BOCES Budget'!B35</f>
        <v>443.40328389830506</v>
      </c>
      <c r="AH8" s="61">
        <f>(' 19-20 BOCES Budget'!C36+' 19-20 BOCES Budget'!D36)/' 19-20 BOCES Budget'!B36</f>
        <v>357.47987339717577</v>
      </c>
      <c r="AI8" s="61">
        <f>(' 19-20 BOCES Budget'!C37+' 19-20 BOCES Budget'!D37)/' 19-20 BOCES Budget'!B37</f>
        <v>360.66876026669246</v>
      </c>
      <c r="AJ8" s="61">
        <f>(' 19-20 BOCES Budget'!C38+' 19-20 BOCES Budget'!D38)/' 19-20 BOCES Budget'!B38</f>
        <v>221.00771080558314</v>
      </c>
      <c r="AK8" s="61">
        <f>(' 19-20 BOCES Budget'!C39+' 19-20 BOCES Budget'!D39)/' 19-20 BOCES Budget'!B39</f>
        <v>135.11931056208093</v>
      </c>
      <c r="AL8" s="61">
        <f>(' 19-20 BOCES Budget'!C40+' 19-20 BOCES Budget'!D40)/' 19-20 BOCES Budget'!B40</f>
        <v>212.50668503966332</v>
      </c>
      <c r="AM8" s="105"/>
      <c r="AN8" s="105">
        <f>AVERAGE(B8:AM8)</f>
        <v>321.73170597994556</v>
      </c>
      <c r="AO8" s="105">
        <f>MEDIAN(B8:AM8)</f>
        <v>291.79401069976461</v>
      </c>
    </row>
    <row r="9" spans="1:41" s="5" customFormat="1" ht="15.75" x14ac:dyDescent="0.25">
      <c r="A9" s="38" t="s">
        <v>68</v>
      </c>
      <c r="B9" s="56">
        <f>(' 19-20 BOCES Budget'!C4+' 19-20 BOCES Budget'!D4)/' 19-20 BOCES Budget'!L4</f>
        <v>9.9100511101683511E-2</v>
      </c>
      <c r="C9" s="56">
        <f>(' 19-20 BOCES Budget'!C5+' 19-20 BOCES Budget'!D5)/' 19-20 BOCES Budget'!L5</f>
        <v>4.2228168600045309E-2</v>
      </c>
      <c r="D9" s="56">
        <f>(' 19-20 BOCES Budget'!C6+' 19-20 BOCES Budget'!D6)/' 19-20 BOCES Budget'!L6</f>
        <v>7.0200123031818121E-2</v>
      </c>
      <c r="E9" s="56">
        <f>(' 19-20 BOCES Budget'!C7+' 19-20 BOCES Budget'!D7)/' 19-20 BOCES Budget'!L7</f>
        <v>5.5545227529056641E-2</v>
      </c>
      <c r="F9" s="56">
        <f>(' 19-20 BOCES Budget'!C8+' 19-20 BOCES Budget'!D8)/' 19-20 BOCES Budget'!L8</f>
        <v>0.15746743061995366</v>
      </c>
      <c r="G9" s="56">
        <f>(' 19-20 BOCES Budget'!C9+' 19-20 BOCES Budget'!D9)/' 19-20 BOCES Budget'!L9</f>
        <v>0.12804001856422237</v>
      </c>
      <c r="H9" s="56">
        <f>(' 19-20 BOCES Budget'!C10+' 19-20 BOCES Budget'!D10)/' 19-20 BOCES Budget'!L10</f>
        <v>0.17151947944713838</v>
      </c>
      <c r="I9" s="56">
        <f>(' 19-20 BOCES Budget'!C11+' 19-20 BOCES Budget'!D11)/' 19-20 BOCES Budget'!L11</f>
        <v>0.1261659610346316</v>
      </c>
      <c r="J9" s="56">
        <f>(' 19-20 BOCES Budget'!C12+' 19-20 BOCES Budget'!D12)/' 19-20 BOCES Budget'!L12</f>
        <v>5.2450328495502477E-2</v>
      </c>
      <c r="K9" s="56">
        <f>(' 19-20 BOCES Budget'!C13+' 19-20 BOCES Budget'!D13)/' 19-20 BOCES Budget'!L13</f>
        <v>0.11950950073639648</v>
      </c>
      <c r="L9" s="56">
        <f>(' 19-20 BOCES Budget'!C14+' 19-20 BOCES Budget'!D14)/' 19-20 BOCES Budget'!L14</f>
        <v>0.35407976399213043</v>
      </c>
      <c r="M9" s="56">
        <f>(' 19-20 BOCES Budget'!C15+' 19-20 BOCES Budget'!D15)/' 19-20 BOCES Budget'!L15</f>
        <v>0.12168861226115445</v>
      </c>
      <c r="N9" s="56">
        <f>(' 19-20 BOCES Budget'!C16+' 19-20 BOCES Budget'!D16)/' 19-20 BOCES Budget'!L16</f>
        <v>0.10628631957913477</v>
      </c>
      <c r="O9" s="56">
        <f>(' 19-20 BOCES Budget'!C17+' 19-20 BOCES Budget'!D17)/' 19-20 BOCES Budget'!L17</f>
        <v>0.13227075998260265</v>
      </c>
      <c r="P9" s="56">
        <f>(' 19-20 BOCES Budget'!C18+' 19-20 BOCES Budget'!D18)/' 19-20 BOCES Budget'!L18</f>
        <v>8.7660021730552054E-2</v>
      </c>
      <c r="Q9" s="56">
        <f>(' 19-20 BOCES Budget'!C19+' 19-20 BOCES Budget'!D19)/' 19-20 BOCES Budget'!L19</f>
        <v>9.0362954731548109E-2</v>
      </c>
      <c r="R9" s="56">
        <f>(' 19-20 BOCES Budget'!C20+' 19-20 BOCES Budget'!D20)/' 19-20 BOCES Budget'!L20</f>
        <v>6.6253641232770277E-2</v>
      </c>
      <c r="S9" s="56">
        <f>(' 19-20 BOCES Budget'!C21+' 19-20 BOCES Budget'!D21)/' 19-20 BOCES Budget'!L21</f>
        <v>0.11060479487216597</v>
      </c>
      <c r="T9" s="56">
        <f>(' 19-20 BOCES Budget'!C22+' 19-20 BOCES Budget'!D22)/' 19-20 BOCES Budget'!L22</f>
        <v>7.7698620294453818E-2</v>
      </c>
      <c r="U9" s="56">
        <f>(' 19-20 BOCES Budget'!C23+' 19-20 BOCES Budget'!D23)/' 19-20 BOCES Budget'!L23</f>
        <v>0.10448348427578177</v>
      </c>
      <c r="V9" s="56">
        <f>(' 19-20 BOCES Budget'!C24+' 19-20 BOCES Budget'!D24)/' 19-20 BOCES Budget'!L24</f>
        <v>6.2861798249268311E-2</v>
      </c>
      <c r="W9" s="56">
        <f>(' 19-20 BOCES Budget'!C25+' 19-20 BOCES Budget'!D25)/' 19-20 BOCES Budget'!L25</f>
        <v>4.7737202975481882E-2</v>
      </c>
      <c r="X9" s="56">
        <f>(' 19-20 BOCES Budget'!C26+' 19-20 BOCES Budget'!D26)/' 19-20 BOCES Budget'!L26</f>
        <v>6.2584232793344408E-2</v>
      </c>
      <c r="Y9" s="56">
        <f>(' 19-20 BOCES Budget'!C27+' 19-20 BOCES Budget'!D27)/' 19-20 BOCES Budget'!L27</f>
        <v>5.0470558698180894E-2</v>
      </c>
      <c r="Z9" s="56">
        <f>(' 19-20 BOCES Budget'!C28+' 19-20 BOCES Budget'!D28)/' 19-20 BOCES Budget'!L28</f>
        <v>0.13461300261561276</v>
      </c>
      <c r="AA9" s="56">
        <f>(' 19-20 BOCES Budget'!C29+' 19-20 BOCES Budget'!D29)/' 19-20 BOCES Budget'!L29</f>
        <v>0.13698921394113092</v>
      </c>
      <c r="AB9" s="56">
        <f>(' 19-20 BOCES Budget'!C30+' 19-20 BOCES Budget'!D30)/' 19-20 BOCES Budget'!L30</f>
        <v>0.12132095229919711</v>
      </c>
      <c r="AC9" s="56">
        <f>(' 19-20 BOCES Budget'!C31+' 19-20 BOCES Budget'!D31)/' 19-20 BOCES Budget'!L31</f>
        <v>0.12035113073093304</v>
      </c>
      <c r="AD9" s="56">
        <f>(' 19-20 BOCES Budget'!C32+' 19-20 BOCES Budget'!D32)/' 19-20 BOCES Budget'!L32</f>
        <v>6.1648205313504123E-2</v>
      </c>
      <c r="AE9" s="56">
        <f>(' 19-20 BOCES Budget'!C33+' 19-20 BOCES Budget'!D33)/' 19-20 BOCES Budget'!L33</f>
        <v>0.14608189824194118</v>
      </c>
      <c r="AF9" s="56">
        <f>(' 19-20 BOCES Budget'!C34+' 19-20 BOCES Budget'!D34)/' 19-20 BOCES Budget'!L34</f>
        <v>0.11486476796353283</v>
      </c>
      <c r="AG9" s="56">
        <f>(' 19-20 BOCES Budget'!C35+' 19-20 BOCES Budget'!D35)/' 19-20 BOCES Budget'!L35</f>
        <v>0.11705743823251316</v>
      </c>
      <c r="AH9" s="56">
        <f>(' 19-20 BOCES Budget'!C36+' 19-20 BOCES Budget'!D36)/' 19-20 BOCES Budget'!L36</f>
        <v>9.1769465808081319E-2</v>
      </c>
      <c r="AI9" s="56">
        <f>(' 19-20 BOCES Budget'!C37+' 19-20 BOCES Budget'!D37)/' 19-20 BOCES Budget'!L37</f>
        <v>0.11907767149261254</v>
      </c>
      <c r="AJ9" s="56">
        <f>(' 19-20 BOCES Budget'!C38+' 19-20 BOCES Budget'!D38)/' 19-20 BOCES Budget'!L38</f>
        <v>0.10739084033098575</v>
      </c>
      <c r="AK9" s="56">
        <f>(' 19-20 BOCES Budget'!C39+' 19-20 BOCES Budget'!D39)/' 19-20 BOCES Budget'!L39</f>
        <v>8.5586167834342905E-2</v>
      </c>
      <c r="AL9" s="56">
        <f>(' 19-20 BOCES Budget'!C40+' 19-20 BOCES Budget'!D40)/' 19-20 BOCES Budget'!L40</f>
        <v>9.1394969793459846E-2</v>
      </c>
      <c r="AM9" s="105"/>
      <c r="AN9" s="107">
        <f>AVERAGE(B9:AM9)</f>
        <v>0.10663284430883423</v>
      </c>
      <c r="AO9" s="107">
        <f>MEDIAN(B9:AM9)</f>
        <v>0.10628631957913477</v>
      </c>
    </row>
    <row r="10" spans="1:41" s="5" customFormat="1" ht="15.75" x14ac:dyDescent="0.25">
      <c r="A10" s="38" t="s">
        <v>50</v>
      </c>
      <c r="B10" s="61">
        <f>' 19-20 BOCES Budget'!L4</f>
        <v>144533079</v>
      </c>
      <c r="C10" s="61">
        <f>' 19-20 BOCES Budget'!L5</f>
        <v>122714107</v>
      </c>
      <c r="D10" s="61">
        <f>' 19-20 BOCES Budget'!L6</f>
        <v>76403000</v>
      </c>
      <c r="E10" s="61">
        <f>' 19-20 BOCES Budget'!L7</f>
        <v>41779521</v>
      </c>
      <c r="F10" s="61">
        <f>' 19-20 BOCES Budget'!L8</f>
        <v>39449707</v>
      </c>
      <c r="G10" s="61">
        <f>' 19-20 BOCES Budget'!L9</f>
        <v>53675289</v>
      </c>
      <c r="H10" s="61">
        <f>' 19-20 BOCES Budget'!L10</f>
        <v>76177470</v>
      </c>
      <c r="I10" s="61">
        <f>' 19-20 BOCES Budget'!L11</f>
        <v>366627818</v>
      </c>
      <c r="J10" s="61">
        <f>' 19-20 BOCES Budget'!L12</f>
        <v>134748269.50999999</v>
      </c>
      <c r="K10" s="61">
        <f>' 19-20 BOCES Budget'!L13</f>
        <v>91911086</v>
      </c>
      <c r="L10" s="61">
        <f>' 19-20 BOCES Budget'!L14</f>
        <v>32298584</v>
      </c>
      <c r="M10" s="61">
        <f>' 19-20 BOCES Budget'!L15</f>
        <v>51691772</v>
      </c>
      <c r="N10" s="61">
        <f>' 19-20 BOCES Budget'!L16</f>
        <v>55546142</v>
      </c>
      <c r="O10" s="61">
        <f>' 19-20 BOCES Budget'!L17</f>
        <v>35490444</v>
      </c>
      <c r="P10" s="61">
        <f>' 19-20 BOCES Budget'!L18</f>
        <v>51578073</v>
      </c>
      <c r="Q10" s="61">
        <f>' 19-20 BOCES Budget'!L19</f>
        <v>73986137.569999993</v>
      </c>
      <c r="R10" s="61">
        <f>' 19-20 BOCES Budget'!L20</f>
        <v>147021293</v>
      </c>
      <c r="S10" s="61">
        <f>' 19-20 BOCES Budget'!L21</f>
        <v>93968720</v>
      </c>
      <c r="T10" s="61">
        <f>' 19-20 BOCES Budget'!L22</f>
        <v>371070553</v>
      </c>
      <c r="U10" s="61">
        <f>' 19-20 BOCES Budget'!L23</f>
        <v>65252102.829999998</v>
      </c>
      <c r="V10" s="61">
        <f>' 19-20 BOCES Budget'!L24</f>
        <v>139658636</v>
      </c>
      <c r="W10" s="61">
        <f>' 19-20 BOCES Budget'!L25</f>
        <v>153460185</v>
      </c>
      <c r="X10" s="61">
        <f>' 19-20 BOCES Budget'!L26</f>
        <v>150308146</v>
      </c>
      <c r="Y10" s="61">
        <f>' 19-20 BOCES Budget'!L27</f>
        <v>65461015</v>
      </c>
      <c r="Z10" s="61">
        <f>' 19-20 BOCES Budget'!L28</f>
        <v>64966421</v>
      </c>
      <c r="AA10" s="61">
        <f>' 19-20 BOCES Budget'!L29</f>
        <v>29315527</v>
      </c>
      <c r="AB10" s="61">
        <f>' 19-20 BOCES Budget'!L30</f>
        <v>84538011</v>
      </c>
      <c r="AC10" s="61">
        <f>' 19-20 BOCES Budget'!L31</f>
        <v>72060910</v>
      </c>
      <c r="AD10" s="61">
        <f>' 19-20 BOCES Budget'!L32</f>
        <v>119883863</v>
      </c>
      <c r="AE10" s="61">
        <f>' 19-20 BOCES Budget'!L33</f>
        <v>66822167</v>
      </c>
      <c r="AF10" s="61">
        <f>' 19-20 BOCES Budget'!L34</f>
        <v>104243679</v>
      </c>
      <c r="AG10" s="61">
        <f>' 19-20 BOCES Budget'!L35</f>
        <v>35757890</v>
      </c>
      <c r="AH10" s="61">
        <f>' 19-20 BOCES Budget'!L36</f>
        <v>47999266</v>
      </c>
      <c r="AI10" s="61">
        <f>' 19-20 BOCES Budget'!L37</f>
        <v>62691199</v>
      </c>
      <c r="AJ10" s="61">
        <f>' 19-20 BOCES Budget'!L38</f>
        <v>78734024</v>
      </c>
      <c r="AK10" s="61">
        <f>' 19-20 BOCES Budget'!L39</f>
        <v>175407211</v>
      </c>
      <c r="AL10" s="61">
        <f>' 19-20 BOCES Budget'!L40</f>
        <v>187297517.99999997</v>
      </c>
      <c r="AM10" s="105">
        <f t="shared" si="0"/>
        <v>3764528835.9099998</v>
      </c>
      <c r="AN10" s="106"/>
      <c r="AO10" s="106"/>
    </row>
    <row r="11" spans="1:41" s="5" customFormat="1" ht="15.75" x14ac:dyDescent="0.25">
      <c r="A11" s="38" t="s">
        <v>74</v>
      </c>
      <c r="B11" s="61">
        <f>' 19-20 BOCES Budget'!L4/' 19-20 BOCES Budget'!B4</f>
        <v>2197.8874543795619</v>
      </c>
      <c r="C11" s="61">
        <f>' 19-20 BOCES Budget'!L5/' 19-20 BOCES Budget'!B5</f>
        <v>3956.605094309205</v>
      </c>
      <c r="D11" s="61">
        <f>' 19-20 BOCES Budget'!L6/' 19-20 BOCES Budget'!B6</f>
        <v>4362.6448923656708</v>
      </c>
      <c r="E11" s="61">
        <f>' 19-20 BOCES Budget'!L7/' 19-20 BOCES Budget'!B7</f>
        <v>3364.4323562570462</v>
      </c>
      <c r="F11" s="61">
        <f>' 19-20 BOCES Budget'!L8/' 19-20 BOCES Budget'!B8</f>
        <v>2845.8885442216128</v>
      </c>
      <c r="G11" s="61">
        <f>' 19-20 BOCES Budget'!L9/' 19-20 BOCES Budget'!B9</f>
        <v>4418.4465755679948</v>
      </c>
      <c r="H11" s="61">
        <f>' 19-20 BOCES Budget'!L10/' 19-20 BOCES Budget'!B10</f>
        <v>1940.6294899882814</v>
      </c>
      <c r="I11" s="61">
        <f>' 19-20 BOCES Budget'!L11/' 19-20 BOCES Budget'!B11</f>
        <v>2303.6910171664113</v>
      </c>
      <c r="J11" s="61">
        <f>' 19-20 BOCES Budget'!L12/' 19-20 BOCES Budget'!B12</f>
        <v>1336.8149121014305</v>
      </c>
      <c r="K11" s="61">
        <f>' 19-20 BOCES Budget'!L13/' 19-20 BOCES Budget'!B13</f>
        <v>2540.2433806865292</v>
      </c>
      <c r="L11" s="61">
        <f>' 19-20 BOCES Budget'!L14/' 19-20 BOCES Budget'!B14</f>
        <v>3963.5027610749785</v>
      </c>
      <c r="M11" s="61">
        <f>' 19-20 BOCES Budget'!L15/' 19-20 BOCES Budget'!B15</f>
        <v>2438.8663364000945</v>
      </c>
      <c r="N11" s="61">
        <f>' 19-20 BOCES Budget'!L16/' 19-20 BOCES Budget'!B16</f>
        <v>3564.992105769848</v>
      </c>
      <c r="O11" s="61">
        <f>' 19-20 BOCES Budget'!L17/' 19-20 BOCES Budget'!B17</f>
        <v>3773.1707420795237</v>
      </c>
      <c r="P11" s="61">
        <f>' 19-20 BOCES Budget'!L18/' 19-20 BOCES Budget'!B18</f>
        <v>2210.3309620741375</v>
      </c>
      <c r="Q11" s="61">
        <f>' 19-20 BOCES Budget'!L19/' 19-20 BOCES Budget'!B19</f>
        <v>4856.6455015097799</v>
      </c>
      <c r="R11" s="61">
        <f>' 19-20 BOCES Budget'!L20/' 19-20 BOCES Budget'!B20</f>
        <v>2024.0551371890358</v>
      </c>
      <c r="S11" s="61">
        <f>' 19-20 BOCES Budget'!L21/' 19-20 BOCES Budget'!B21</f>
        <v>2881.6805176485018</v>
      </c>
      <c r="T11" s="61">
        <f>' 19-20 BOCES Budget'!L22/' 19-20 BOCES Budget'!B22</f>
        <v>1834.1771893489663</v>
      </c>
      <c r="U11" s="61">
        <f>' 19-20 BOCES Budget'!L23/' 19-20 BOCES Budget'!B23</f>
        <v>2792.728561095656</v>
      </c>
      <c r="V11" s="61">
        <f>' 19-20 BOCES Budget'!L24/' 19-20 BOCES Budget'!B24</f>
        <v>1830.2444892931094</v>
      </c>
      <c r="W11" s="61">
        <f>' 19-20 BOCES Budget'!L25/' 19-20 BOCES Budget'!B25</f>
        <v>4314.5576079622133</v>
      </c>
      <c r="X11" s="61">
        <f>' 19-20 BOCES Budget'!L26/' 19-20 BOCES Budget'!B26</f>
        <v>2459.0692035861525</v>
      </c>
      <c r="Y11" s="61">
        <f>' 19-20 BOCES Budget'!L27/' 19-20 BOCES Budget'!B27</f>
        <v>2021.6496294008648</v>
      </c>
      <c r="Z11" s="61">
        <f>' 19-20 BOCES Budget'!L28/' 19-20 BOCES Budget'!B28</f>
        <v>3320.8823288861627</v>
      </c>
      <c r="AA11" s="61">
        <f>' 19-20 BOCES Budget'!L29/' 19-20 BOCES Budget'!B29</f>
        <v>3546.5191144447131</v>
      </c>
      <c r="AB11" s="61">
        <f>' 19-20 BOCES Budget'!L30/' 19-20 BOCES Budget'!B30</f>
        <v>1625.6997173131285</v>
      </c>
      <c r="AC11" s="61">
        <f>' 19-20 BOCES Budget'!L31/' 19-20 BOCES Budget'!B31</f>
        <v>2252.3257485778581</v>
      </c>
      <c r="AD11" s="61">
        <f>' 19-20 BOCES Budget'!L32/' 19-20 BOCES Budget'!B32</f>
        <v>2846.1779872272737</v>
      </c>
      <c r="AE11" s="61">
        <f>' 19-20 BOCES Budget'!L33/' 19-20 BOCES Budget'!B33</f>
        <v>4336.8488447559712</v>
      </c>
      <c r="AF11" s="61">
        <f>' 19-20 BOCES Budget'!L34/' 19-20 BOCES Budget'!B34</f>
        <v>3480.1254924217133</v>
      </c>
      <c r="AG11" s="61">
        <f>' 19-20 BOCES Budget'!L35/' 19-20 BOCES Budget'!B35</f>
        <v>3787.9120762711864</v>
      </c>
      <c r="AH11" s="61">
        <f>' 19-20 BOCES Budget'!L36/' 19-20 BOCES Budget'!B36</f>
        <v>3895.4119461126443</v>
      </c>
      <c r="AI11" s="61">
        <f>' 19-20 BOCES Budget'!L37/' 19-20 BOCES Budget'!B37</f>
        <v>3028.8529809643442</v>
      </c>
      <c r="AJ11" s="61">
        <f>' 19-20 BOCES Budget'!L38/' 19-20 BOCES Budget'!B38</f>
        <v>2057.97542997543</v>
      </c>
      <c r="AK11" s="61">
        <f>' 19-20 BOCES Budget'!L39/' 19-20 BOCES Budget'!B39</f>
        <v>1578.7517303451689</v>
      </c>
      <c r="AL11" s="61">
        <f>' 19-20 BOCES Budget'!L40/' 19-20 BOCES Budget'!B40</f>
        <v>2325.1464005064986</v>
      </c>
      <c r="AM11" s="105"/>
      <c r="AN11" s="105">
        <f>AVERAGE(B11:AM11)</f>
        <v>2927.4482232237483</v>
      </c>
      <c r="AO11" s="105">
        <f>MEDIAN(B11:AM11)</f>
        <v>2845.8885442216128</v>
      </c>
    </row>
    <row r="12" spans="1:41" s="5" customFormat="1" ht="28.5" x14ac:dyDescent="0.45">
      <c r="A12" s="24"/>
      <c r="B12" s="57"/>
      <c r="C12" s="58"/>
      <c r="D12" s="26"/>
      <c r="E12" s="26"/>
      <c r="F12" s="51"/>
      <c r="G12" s="51"/>
      <c r="H12" s="51"/>
      <c r="I12" s="51"/>
      <c r="J12" s="51"/>
      <c r="K12" s="43"/>
      <c r="L12" s="44"/>
      <c r="M12" s="52"/>
      <c r="N12" s="52"/>
      <c r="O12" s="29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108"/>
      <c r="AN12" s="109"/>
      <c r="AO12" s="109"/>
    </row>
    <row r="13" spans="1:41" s="5" customFormat="1" ht="15.75" x14ac:dyDescent="0.25">
      <c r="A13" s="36" t="s">
        <v>77</v>
      </c>
      <c r="B13" s="61">
        <f>' 19-20 BOCES Budget'!C4</f>
        <v>11909690</v>
      </c>
      <c r="C13" s="61">
        <f>' 19-20 BOCES Budget'!C5</f>
        <v>3157108</v>
      </c>
      <c r="D13" s="61">
        <f>' 19-20 BOCES Budget'!C6</f>
        <v>2433000</v>
      </c>
      <c r="E13" s="61">
        <f>' 19-20 BOCES Budget'!C7</f>
        <v>2018478</v>
      </c>
      <c r="F13" s="61">
        <f>' 19-20 BOCES Budget'!C8</f>
        <v>5737188</v>
      </c>
      <c r="G13" s="61">
        <f>' 19-20 BOCES Budget'!C9</f>
        <v>2379500</v>
      </c>
      <c r="H13" s="61">
        <f>' 19-20 BOCES Budget'!C10</f>
        <v>7000322</v>
      </c>
      <c r="I13" s="61">
        <f>' 19-20 BOCES Budget'!C11</f>
        <v>40412115</v>
      </c>
      <c r="J13" s="61">
        <f>' 19-20 BOCES Budget'!C12</f>
        <v>3503597</v>
      </c>
      <c r="K13" s="61">
        <f>' 19-20 BOCES Budget'!C13</f>
        <v>3304086</v>
      </c>
      <c r="L13" s="61">
        <f>' 19-20 BOCES Budget'!C14</f>
        <v>2418265</v>
      </c>
      <c r="M13" s="61">
        <f>' 19-20 BOCES Budget'!C15</f>
        <v>2797255</v>
      </c>
      <c r="N13" s="61">
        <f>' 19-20 BOCES Budget'!C16</f>
        <v>3375889</v>
      </c>
      <c r="O13" s="61">
        <f>' 19-20 BOCES Budget'!C17</f>
        <v>2918551</v>
      </c>
      <c r="P13" s="61">
        <f>' 19-20 BOCES Budget'!C18</f>
        <v>4201335</v>
      </c>
      <c r="Q13" s="61">
        <f>' 19-20 BOCES Budget'!C19</f>
        <v>4946906</v>
      </c>
      <c r="R13" s="61">
        <f>' 19-20 BOCES Budget'!C20</f>
        <v>5586353</v>
      </c>
      <c r="S13" s="61">
        <f>' 19-20 BOCES Budget'!C21</f>
        <v>7819231</v>
      </c>
      <c r="T13" s="61">
        <f>' 19-20 BOCES Budget'!C22</f>
        <v>22190616</v>
      </c>
      <c r="U13" s="61">
        <f>' 19-20 BOCES Budget'!C23</f>
        <v>3699383.62</v>
      </c>
      <c r="V13" s="61">
        <f>' 19-20 BOCES Budget'!C24</f>
        <v>8229193</v>
      </c>
      <c r="W13" s="61">
        <f>' 19-20 BOCES Budget'!C25</f>
        <v>3462660</v>
      </c>
      <c r="X13" s="61">
        <f>' 19-20 BOCES Budget'!C26</f>
        <v>7414389</v>
      </c>
      <c r="Y13" s="61">
        <f>' 19-20 BOCES Budget'!C27</f>
        <v>2566271</v>
      </c>
      <c r="Z13" s="61">
        <f>' 19-20 BOCES Budget'!C28</f>
        <v>7921915</v>
      </c>
      <c r="AA13" s="61">
        <f>' 19-20 BOCES Budget'!C29</f>
        <v>3362110</v>
      </c>
      <c r="AB13" s="61">
        <f>' 19-20 BOCES Budget'!C30</f>
        <v>9450232</v>
      </c>
      <c r="AC13" s="61">
        <f>' 19-20 BOCES Budget'!C31</f>
        <v>6467395</v>
      </c>
      <c r="AD13" s="61">
        <f>' 19-20 BOCES Budget'!C32</f>
        <v>5619812</v>
      </c>
      <c r="AE13" s="61">
        <f>' 19-20 BOCES Budget'!C33</f>
        <v>7592623</v>
      </c>
      <c r="AF13" s="61">
        <f>' 19-20 BOCES Budget'!C34</f>
        <v>8669434</v>
      </c>
      <c r="AG13" s="61">
        <f>' 19-20 BOCES Budget'!C35</f>
        <v>3030217</v>
      </c>
      <c r="AH13" s="61">
        <f>' 19-20 BOCES Budget'!C36</f>
        <v>4087491</v>
      </c>
      <c r="AI13" s="61">
        <f>' 19-20 BOCES Budget'!C37</f>
        <v>6254483</v>
      </c>
      <c r="AJ13" s="61">
        <f>' 19-20 BOCES Budget'!C38</f>
        <v>6739676</v>
      </c>
      <c r="AK13" s="61">
        <f>' 19-20 BOCES Budget'!C39</f>
        <v>11731787</v>
      </c>
      <c r="AL13" s="61">
        <f>' 19-20 BOCES Budget'!C40</f>
        <v>13801051</v>
      </c>
      <c r="AM13" s="105">
        <f t="shared" si="0"/>
        <v>258209607.62</v>
      </c>
      <c r="AN13" s="106"/>
      <c r="AO13" s="106"/>
    </row>
    <row r="14" spans="1:41" s="5" customFormat="1" ht="15.75" x14ac:dyDescent="0.25">
      <c r="A14" s="36" t="s">
        <v>78</v>
      </c>
      <c r="B14" s="61">
        <f>' 19-20 BOCES Budget'!C4/' 19-20 BOCES Budget'!B4</f>
        <v>181.10842457420924</v>
      </c>
      <c r="C14" s="61">
        <f>' 19-20 BOCES Budget'!C5/' 19-20 BOCES Budget'!B5</f>
        <v>101.79293890053201</v>
      </c>
      <c r="D14" s="61">
        <f>' 19-20 BOCES Budget'!C6/' 19-20 BOCES Budget'!B6</f>
        <v>138.92536972534688</v>
      </c>
      <c r="E14" s="61">
        <f>' 19-20 BOCES Budget'!C7/' 19-20 BOCES Budget'!B7</f>
        <v>162.5445321307779</v>
      </c>
      <c r="F14" s="61">
        <f>' 19-20 BOCES Budget'!C8/' 19-20 BOCES Budget'!B8</f>
        <v>413.87880536719086</v>
      </c>
      <c r="G14" s="61">
        <f>' 19-20 BOCES Budget'!C9/' 19-20 BOCES Budget'!B9</f>
        <v>195.87586433980903</v>
      </c>
      <c r="H14" s="61">
        <f>' 19-20 BOCES Budget'!C10/' 19-20 BOCES Budget'!B10</f>
        <v>178.33397870280734</v>
      </c>
      <c r="I14" s="61">
        <f>' 19-20 BOCES Budget'!C11/' 19-20 BOCES Budget'!B11</f>
        <v>253.92788473622036</v>
      </c>
      <c r="J14" s="61">
        <f>' 19-20 BOCES Budget'!C12/' 19-20 BOCES Budget'!B12</f>
        <v>34.758596400722233</v>
      </c>
      <c r="K14" s="61">
        <f>' 19-20 BOCES Budget'!C13/' 19-20 BOCES Budget'!B13</f>
        <v>91.318500912055725</v>
      </c>
      <c r="L14" s="61">
        <f>' 19-20 BOCES Budget'!C14/' 19-20 BOCES Budget'!B14</f>
        <v>296.75604368634185</v>
      </c>
      <c r="M14" s="61">
        <f>' 19-20 BOCES Budget'!C15/' 19-20 BOCES Budget'!B15</f>
        <v>131.97711724463318</v>
      </c>
      <c r="N14" s="61">
        <f>' 19-20 BOCES Budget'!C16/' 19-20 BOCES Budget'!B16</f>
        <v>216.66703035748668</v>
      </c>
      <c r="O14" s="61">
        <f>' 19-20 BOCES Budget'!C17/' 19-20 BOCES Budget'!B17</f>
        <v>310.2860939825643</v>
      </c>
      <c r="P14" s="61">
        <f>' 19-20 BOCES Budget'!C18/' 19-20 BOCES Budget'!B18</f>
        <v>180.0443539747161</v>
      </c>
      <c r="Q14" s="61">
        <f>' 19-20 BOCES Budget'!C19/' 19-20 BOCES Budget'!B19</f>
        <v>324.72797689379018</v>
      </c>
      <c r="R14" s="61">
        <f>' 19-20 BOCES Budget'!C20/' 19-20 BOCES Budget'!B20</f>
        <v>76.90781557608382</v>
      </c>
      <c r="S14" s="61">
        <f>' 19-20 BOCES Budget'!C21/' 19-20 BOCES Budget'!B21</f>
        <v>239.78751264988193</v>
      </c>
      <c r="T14" s="61">
        <f>' 19-20 BOCES Budget'!C22/' 19-20 BOCES Budget'!B22</f>
        <v>109.68674651152445</v>
      </c>
      <c r="U14" s="61">
        <f>' 19-20 BOCES Budget'!C23/' 19-20 BOCES Budget'!B23</f>
        <v>158.33013567301521</v>
      </c>
      <c r="V14" s="61">
        <f>' 19-20 BOCES Budget'!C24/' 19-20 BOCES Budget'!B24</f>
        <v>107.84463869158388</v>
      </c>
      <c r="W14" s="61">
        <f>' 19-20 BOCES Budget'!C25/' 19-20 BOCES Budget'!B25</f>
        <v>97.353238866396765</v>
      </c>
      <c r="X14" s="61">
        <f>' 19-20 BOCES Budget'!C26/' 19-20 BOCES Budget'!B26</f>
        <v>121.30078201688372</v>
      </c>
      <c r="Y14" s="61">
        <f>' 19-20 BOCES Budget'!C27/' 19-20 BOCES Budget'!B27</f>
        <v>79.254817788758487</v>
      </c>
      <c r="Z14" s="61">
        <f>' 19-20 BOCES Budget'!C28/' 19-20 BOCES Budget'!B28</f>
        <v>404.94377140520368</v>
      </c>
      <c r="AA14" s="61">
        <f>' 19-20 BOCES Budget'!C29/' 19-20 BOCES Budget'!B29</f>
        <v>406.73965642390516</v>
      </c>
      <c r="AB14" s="61">
        <f>' 19-20 BOCES Budget'!C30/' 19-20 BOCES Budget'!B30</f>
        <v>181.73173592815522</v>
      </c>
      <c r="AC14" s="61">
        <f>' 19-20 BOCES Budget'!C31/' 19-20 BOCES Budget'!B31</f>
        <v>202.14399574920299</v>
      </c>
      <c r="AD14" s="61">
        <f>' 19-20 BOCES Budget'!C32/' 19-20 BOCES Budget'!B32</f>
        <v>133.42066902495193</v>
      </c>
      <c r="AE14" s="61">
        <f>' 19-20 BOCES Budget'!C33/' 19-20 BOCES Budget'!B33</f>
        <v>492.77148234683284</v>
      </c>
      <c r="AF14" s="61">
        <f>' 19-20 BOCES Budget'!C34/' 19-20 BOCES Budget'!B34</f>
        <v>289.42491820791884</v>
      </c>
      <c r="AG14" s="61">
        <f>' 19-20 BOCES Budget'!C35/' 19-20 BOCES Budget'!B35</f>
        <v>320.99756355932203</v>
      </c>
      <c r="AH14" s="61">
        <f>' 19-20 BOCES Budget'!C36/' 19-20 BOCES Budget'!B36</f>
        <v>331.72301574419737</v>
      </c>
      <c r="AI14" s="61">
        <f>' 19-20 BOCES Budget'!C37/' 19-20 BOCES Budget'!B37</f>
        <v>302.17813315296166</v>
      </c>
      <c r="AJ14" s="61">
        <f>' 19-20 BOCES Budget'!C38/' 19-20 BOCES Budget'!B38</f>
        <v>176.16383501489884</v>
      </c>
      <c r="AK14" s="61">
        <f>' 19-20 BOCES Budget'!C39/' 19-20 BOCES Budget'!B39</f>
        <v>105.59189055398046</v>
      </c>
      <c r="AL14" s="61">
        <f>' 19-20 BOCES Budget'!C40/' 19-20 BOCES Budget'!B40</f>
        <v>171.32882698347672</v>
      </c>
      <c r="AM14" s="105"/>
      <c r="AN14" s="105">
        <f>AVERAGE(B14:AM14)</f>
        <v>208.71753226481999</v>
      </c>
      <c r="AO14" s="105">
        <f>MEDIAN(B14:AM14)</f>
        <v>180.0443539747161</v>
      </c>
    </row>
    <row r="15" spans="1:41" s="5" customFormat="1" ht="15.75" x14ac:dyDescent="0.25">
      <c r="A15" s="39" t="s">
        <v>56</v>
      </c>
      <c r="B15" s="56">
        <f>' 19-20 BOCES Budget'!C4/' 19-20 BOCES Budget'!L4</f>
        <v>8.240113669757218E-2</v>
      </c>
      <c r="C15" s="56">
        <f>' 19-20 BOCES Budget'!C5/' 19-20 BOCES Budget'!L5</f>
        <v>2.5727343637842712E-2</v>
      </c>
      <c r="D15" s="56">
        <f>' 19-20 BOCES Budget'!C6/' 19-20 BOCES Budget'!L6</f>
        <v>3.1844299307618812E-2</v>
      </c>
      <c r="E15" s="56">
        <f>' 19-20 BOCES Budget'!C7/' 19-20 BOCES Budget'!L7</f>
        <v>4.8312617083379202E-2</v>
      </c>
      <c r="F15" s="56">
        <f>' 19-20 BOCES Budget'!C8/' 19-20 BOCES Budget'!L8</f>
        <v>0.14543043374187797</v>
      </c>
      <c r="G15" s="56">
        <f>' 19-20 BOCES Budget'!C9/' 19-20 BOCES Budget'!L9</f>
        <v>4.4331386832402522E-2</v>
      </c>
      <c r="H15" s="56">
        <f>' 19-20 BOCES Budget'!C10/' 19-20 BOCES Budget'!L10</f>
        <v>9.189491328604113E-2</v>
      </c>
      <c r="I15" s="56">
        <f>' 19-20 BOCES Budget'!C11/' 19-20 BOCES Budget'!L11</f>
        <v>0.11022653769278358</v>
      </c>
      <c r="J15" s="56">
        <f>' 19-20 BOCES Budget'!C12/' 19-20 BOCES Budget'!L12</f>
        <v>2.6001053762994632E-2</v>
      </c>
      <c r="K15" s="56">
        <f>' 19-20 BOCES Budget'!C13/' 19-20 BOCES Budget'!L13</f>
        <v>3.5948721136860463E-2</v>
      </c>
      <c r="L15" s="56">
        <f>' 19-20 BOCES Budget'!C14/' 19-20 BOCES Budget'!L14</f>
        <v>7.4872167770574705E-2</v>
      </c>
      <c r="M15" s="56">
        <f>' 19-20 BOCES Budget'!C15/' 19-20 BOCES Budget'!L15</f>
        <v>5.4114124777924037E-2</v>
      </c>
      <c r="N15" s="56">
        <f>' 19-20 BOCES Budget'!C16/' 19-20 BOCES Budget'!L16</f>
        <v>6.0776300179407598E-2</v>
      </c>
      <c r="O15" s="56">
        <f>' 19-20 BOCES Budget'!C17/' 19-20 BOCES Budget'!L17</f>
        <v>8.2234840454517844E-2</v>
      </c>
      <c r="P15" s="56">
        <f>' 19-20 BOCES Budget'!C18/' 19-20 BOCES Budget'!L18</f>
        <v>8.1455834924271012E-2</v>
      </c>
      <c r="Q15" s="56">
        <f>' 19-20 BOCES Budget'!C19/' 19-20 BOCES Budget'!L19</f>
        <v>6.6862606462185142E-2</v>
      </c>
      <c r="R15" s="56">
        <f>' 19-20 BOCES Budget'!C20/' 19-20 BOCES Budget'!L20</f>
        <v>3.7996897497017658E-2</v>
      </c>
      <c r="S15" s="56">
        <f>' 19-20 BOCES Budget'!C21/' 19-20 BOCES Budget'!L21</f>
        <v>8.3210998298157091E-2</v>
      </c>
      <c r="T15" s="56">
        <f>' 19-20 BOCES Budget'!C22/' 19-20 BOCES Budget'!L22</f>
        <v>5.9801608671437745E-2</v>
      </c>
      <c r="U15" s="56">
        <f>' 19-20 BOCES Budget'!C23/' 19-20 BOCES Budget'!L23</f>
        <v>5.6693707322167539E-2</v>
      </c>
      <c r="V15" s="56">
        <f>' 19-20 BOCES Budget'!C24/' 19-20 BOCES Budget'!L24</f>
        <v>5.8923624314933164E-2</v>
      </c>
      <c r="W15" s="56">
        <f>' 19-20 BOCES Budget'!C25/' 19-20 BOCES Budget'!L25</f>
        <v>2.2563898251523676E-2</v>
      </c>
      <c r="X15" s="56">
        <f>' 19-20 BOCES Budget'!C26/' 19-20 BOCES Budget'!L26</f>
        <v>4.9327925314174258E-2</v>
      </c>
      <c r="Y15" s="56">
        <f>' 19-20 BOCES Budget'!C27/' 19-20 BOCES Budget'!L27</f>
        <v>3.9203043215874367E-2</v>
      </c>
      <c r="Z15" s="56">
        <f>' 19-20 BOCES Budget'!C28/' 19-20 BOCES Budget'!L28</f>
        <v>0.12193860886995761</v>
      </c>
      <c r="AA15" s="56">
        <f>' 19-20 BOCES Budget'!C29/' 19-20 BOCES Budget'!L29</f>
        <v>0.11468700528562902</v>
      </c>
      <c r="AB15" s="56">
        <f>' 19-20 BOCES Budget'!C30/' 19-20 BOCES Budget'!L30</f>
        <v>0.11178677955884248</v>
      </c>
      <c r="AC15" s="56">
        <f>' 19-20 BOCES Budget'!C31/' 19-20 BOCES Budget'!L31</f>
        <v>8.974900539002352E-2</v>
      </c>
      <c r="AD15" s="56">
        <f>' 19-20 BOCES Budget'!C32/' 19-20 BOCES Budget'!L32</f>
        <v>4.687713474831888E-2</v>
      </c>
      <c r="AE15" s="56">
        <f>' 19-20 BOCES Budget'!C33/' 19-20 BOCES Budget'!L33</f>
        <v>0.11362431571547209</v>
      </c>
      <c r="AF15" s="56">
        <f>' 19-20 BOCES Budget'!C34/' 19-20 BOCES Budget'!L34</f>
        <v>8.3165080925434343E-2</v>
      </c>
      <c r="AG15" s="56">
        <f>' 19-20 BOCES Budget'!C35/' 19-20 BOCES Budget'!L35</f>
        <v>8.4742612050095797E-2</v>
      </c>
      <c r="AH15" s="56">
        <f>' 19-20 BOCES Budget'!C36/' 19-20 BOCES Budget'!L36</f>
        <v>8.5157364698035171E-2</v>
      </c>
      <c r="AI15" s="56">
        <f>' 19-20 BOCES Budget'!C37/' 19-20 BOCES Budget'!L37</f>
        <v>9.9766523846513133E-2</v>
      </c>
      <c r="AJ15" s="56">
        <f>' 19-20 BOCES Budget'!C38/' 19-20 BOCES Budget'!L38</f>
        <v>8.5600553072201671E-2</v>
      </c>
      <c r="AK15" s="56">
        <f>' 19-20 BOCES Budget'!C39/' 19-20 BOCES Budget'!L39</f>
        <v>6.6883151115149989E-2</v>
      </c>
      <c r="AL15" s="56">
        <f>' 19-20 BOCES Budget'!C40/' 19-20 BOCES Budget'!L40</f>
        <v>7.3685178252068467E-2</v>
      </c>
      <c r="AM15" s="105"/>
      <c r="AN15" s="107">
        <f>AVERAGE(B15:AM15)</f>
        <v>7.1562684707061661E-2</v>
      </c>
      <c r="AO15" s="107">
        <f>MEDIAN(B15:AM15)</f>
        <v>7.3685178252068467E-2</v>
      </c>
    </row>
    <row r="16" spans="1:41" s="5" customFormat="1" ht="15.75" x14ac:dyDescent="0.25">
      <c r="A16" s="36" t="s">
        <v>38</v>
      </c>
      <c r="B16" s="61">
        <f>' 19-20 BOCES Budget'!D4</f>
        <v>2413612</v>
      </c>
      <c r="C16" s="61">
        <f>' 19-20 BOCES Budget'!D5</f>
        <v>2024884</v>
      </c>
      <c r="D16" s="61">
        <f>' 19-20 BOCES Budget'!D6</f>
        <v>2930500</v>
      </c>
      <c r="E16" s="61">
        <f>' 19-20 BOCES Budget'!D7</f>
        <v>302175</v>
      </c>
      <c r="F16" s="61">
        <f>' 19-20 BOCES Budget'!D8</f>
        <v>474856</v>
      </c>
      <c r="G16" s="61">
        <f>' 19-20 BOCES Budget'!D9</f>
        <v>4493085</v>
      </c>
      <c r="H16" s="61">
        <f>' 19-20 BOCES Budget'!D10</f>
        <v>6065598</v>
      </c>
      <c r="I16" s="61">
        <f>' 19-20 BOCES Budget'!D11</f>
        <v>5843836</v>
      </c>
      <c r="J16" s="61">
        <f>' 19-20 BOCES Budget'!D12</f>
        <v>3563994</v>
      </c>
      <c r="K16" s="61">
        <f>' 19-20 BOCES Budget'!D13</f>
        <v>7680162</v>
      </c>
      <c r="L16" s="61">
        <f>' 19-20 BOCES Budget'!D14</f>
        <v>9018010</v>
      </c>
      <c r="M16" s="61">
        <f>' 19-20 BOCES Budget'!D15</f>
        <v>3493045</v>
      </c>
      <c r="N16" s="61">
        <f>' 19-20 BOCES Budget'!D16</f>
        <v>2527906</v>
      </c>
      <c r="O16" s="61">
        <f>' 19-20 BOCES Budget'!D17</f>
        <v>1775797</v>
      </c>
      <c r="P16" s="61">
        <f>' 19-20 BOCES Budget'!D18</f>
        <v>320000</v>
      </c>
      <c r="Q16" s="61">
        <f>' 19-20 BOCES Budget'!D19</f>
        <v>1738700</v>
      </c>
      <c r="R16" s="61">
        <f>' 19-20 BOCES Budget'!D20</f>
        <v>4154343</v>
      </c>
      <c r="S16" s="61">
        <f>' 19-20 BOCES Budget'!D21</f>
        <v>2574160</v>
      </c>
      <c r="T16" s="61">
        <f>' 19-20 BOCES Budget'!D22</f>
        <v>6641054</v>
      </c>
      <c r="U16" s="61">
        <f>' 19-20 BOCES Budget'!D23</f>
        <v>3118383.44</v>
      </c>
      <c r="V16" s="61">
        <f>' 19-20 BOCES Budget'!D24</f>
        <v>550000</v>
      </c>
      <c r="W16" s="61">
        <f>' 19-20 BOCES Budget'!D25</f>
        <v>3863100</v>
      </c>
      <c r="X16" s="61">
        <f>' 19-20 BOCES Budget'!D26</f>
        <v>1992531</v>
      </c>
      <c r="Y16" s="61">
        <f>' 19-20 BOCES Budget'!D27</f>
        <v>737583</v>
      </c>
      <c r="Z16" s="61">
        <f>' 19-20 BOCES Budget'!D28</f>
        <v>823410</v>
      </c>
      <c r="AA16" s="61">
        <f>' 19-20 BOCES Budget'!D29</f>
        <v>653801</v>
      </c>
      <c r="AB16" s="61">
        <f>' 19-20 BOCES Budget'!D30</f>
        <v>806000</v>
      </c>
      <c r="AC16" s="61">
        <f>' 19-20 BOCES Budget'!D31</f>
        <v>2205217</v>
      </c>
      <c r="AD16" s="61">
        <f>' 19-20 BOCES Budget'!D32</f>
        <v>1770813</v>
      </c>
      <c r="AE16" s="61">
        <f>' 19-20 BOCES Budget'!D33</f>
        <v>2168886</v>
      </c>
      <c r="AF16" s="61">
        <f>' 19-20 BOCES Budget'!D34</f>
        <v>3304492</v>
      </c>
      <c r="AG16" s="61">
        <f>' 19-20 BOCES Budget'!D35</f>
        <v>1155510</v>
      </c>
      <c r="AH16" s="61">
        <f>' 19-20 BOCES Budget'!D36</f>
        <v>317376</v>
      </c>
      <c r="AI16" s="61">
        <f>' 19-20 BOCES Budget'!D37</f>
        <v>1210639</v>
      </c>
      <c r="AJ16" s="61">
        <f>' 19-20 BOCES Budget'!D38</f>
        <v>1715637</v>
      </c>
      <c r="AK16" s="61">
        <f>' 19-20 BOCES Budget'!D39</f>
        <v>3280644</v>
      </c>
      <c r="AL16" s="61">
        <f>' 19-20 BOCES Budget'!D40</f>
        <v>3317000</v>
      </c>
      <c r="AM16" s="105">
        <f t="shared" si="0"/>
        <v>101026739.44</v>
      </c>
      <c r="AN16" s="106"/>
      <c r="AO16" s="106"/>
    </row>
    <row r="17" spans="1:41" s="5" customFormat="1" ht="15.75" x14ac:dyDescent="0.25">
      <c r="A17" s="36" t="s">
        <v>53</v>
      </c>
      <c r="B17" s="61">
        <f>' 19-20 BOCES Budget'!D4/' 19-20 BOCES Budget'!B4</f>
        <v>36.703345498783456</v>
      </c>
      <c r="C17" s="61">
        <f>' 19-20 BOCES Budget'!D5/' 19-20 BOCES Budget'!B5</f>
        <v>65.287248105755282</v>
      </c>
      <c r="D17" s="61">
        <f>' 19-20 BOCES Budget'!D6/' 19-20 BOCES Budget'!B6</f>
        <v>167.33283846285616</v>
      </c>
      <c r="E17" s="61">
        <f>' 19-20 BOCES Budget'!D7/' 19-20 BOCES Budget'!B7</f>
        <v>24.333628603639877</v>
      </c>
      <c r="F17" s="61">
        <f>' 19-20 BOCES Budget'!D8/' 19-20 BOCES Budget'!B8</f>
        <v>34.255951522146873</v>
      </c>
      <c r="G17" s="61">
        <f>' 19-20 BOCES Budget'!D9/' 19-20 BOCES Budget'!B9</f>
        <v>369.86211722094174</v>
      </c>
      <c r="H17" s="61">
        <f>' 19-20 BOCES Budget'!D10/' 19-20 BOCES Budget'!B10</f>
        <v>154.52178121974831</v>
      </c>
      <c r="I17" s="61">
        <f>' 19-20 BOCES Budget'!D11/' 19-20 BOCES Budget'!B11</f>
        <v>36.719506371427855</v>
      </c>
      <c r="J17" s="61">
        <f>' 19-20 BOCES Budget'!D12/' 19-20 BOCES Budget'!B12</f>
        <v>35.357784876684065</v>
      </c>
      <c r="K17" s="61">
        <f>' 19-20 BOCES Budget'!D13/' 19-20 BOCES Budget'!B13</f>
        <v>212.26471726272732</v>
      </c>
      <c r="L17" s="61">
        <f>' 19-20 BOCES Budget'!D14/' 19-20 BOCES Budget'!B14</f>
        <v>1106.6400785372439</v>
      </c>
      <c r="M17" s="61">
        <f>' 19-20 BOCES Budget'!D15/' 19-20 BOCES Budget'!B15</f>
        <v>164.80514272234018</v>
      </c>
      <c r="N17" s="61">
        <f>' 19-20 BOCES Budget'!D16/' 19-20 BOCES Budget'!B16</f>
        <v>162.24285989345998</v>
      </c>
      <c r="O17" s="61">
        <f>' 19-20 BOCES Budget'!D17/' 19-20 BOCES Budget'!B17</f>
        <v>188.79406761641505</v>
      </c>
      <c r="P17" s="61">
        <f>' 19-20 BOCES Budget'!D18/' 19-20 BOCES Budget'!B18</f>
        <v>13.713306192414828</v>
      </c>
      <c r="Q17" s="61">
        <f>' 19-20 BOCES Budget'!D19/' 19-20 BOCES Budget'!B19</f>
        <v>114.13286070631482</v>
      </c>
      <c r="R17" s="61">
        <f>' 19-20 BOCES Budget'!D20/' 19-20 BOCES Budget'!B20</f>
        <v>57.193207318584193</v>
      </c>
      <c r="S17" s="61">
        <f>' 19-20 BOCES Budget'!D21/' 19-20 BOCES Budget'!B21</f>
        <v>78.940169891747672</v>
      </c>
      <c r="T17" s="61">
        <f>' 19-20 BOCES Budget'!D22/' 19-20 BOCES Budget'!B22</f>
        <v>32.826290476449394</v>
      </c>
      <c r="U17" s="61">
        <f>' 19-20 BOCES Budget'!D23/' 19-20 BOCES Budget'!B23</f>
        <v>133.46387502674941</v>
      </c>
      <c r="V17" s="61">
        <f>' 19-20 BOCES Budget'!D24/' 19-20 BOCES Budget'!B24</f>
        <v>7.207821141194664</v>
      </c>
      <c r="W17" s="61">
        <f>' 19-20 BOCES Budget'!D25/' 19-20 BOCES Budget'!B25</f>
        <v>108.61167341430499</v>
      </c>
      <c r="X17" s="61">
        <f>' 19-20 BOCES Budget'!D26/' 19-20 BOCES Budget'!B26</f>
        <v>32.598177475296119</v>
      </c>
      <c r="Y17" s="61">
        <f>' 19-20 BOCES Budget'!D27/' 19-20 BOCES Budget'!B27</f>
        <v>22.778968499073503</v>
      </c>
      <c r="Z17" s="61">
        <f>' 19-20 BOCES Budget'!D28/' 19-20 BOCES Budget'!B28</f>
        <v>42.090170219291522</v>
      </c>
      <c r="AA17" s="61">
        <f>' 19-20 BOCES Budget'!D29/' 19-20 BOCES Budget'!B29</f>
        <v>79.095209291071868</v>
      </c>
      <c r="AB17" s="61">
        <f>' 19-20 BOCES Budget'!D30/' 19-20 BOCES Budget'!B30</f>
        <v>15.499701928809062</v>
      </c>
      <c r="AC17" s="61">
        <f>' 19-20 BOCES Budget'!D31/' 19-20 BOCES Budget'!B31</f>
        <v>68.925954866537481</v>
      </c>
      <c r="AD17" s="61">
        <f>' 19-20 BOCES Budget'!D32/' 19-20 BOCES Budget'!B32</f>
        <v>42.041095890410958</v>
      </c>
      <c r="AE17" s="61">
        <f>' 19-20 BOCES Budget'!D33/' 19-20 BOCES Budget'!B33</f>
        <v>140.76362928348911</v>
      </c>
      <c r="AF17" s="61">
        <f>' 19-20 BOCES Budget'!D34/' 19-20 BOCES Budget'!B34</f>
        <v>110.31888896307672</v>
      </c>
      <c r="AG17" s="61">
        <f>' 19-20 BOCES Budget'!D35/' 19-20 BOCES Budget'!B35</f>
        <v>122.40572033898304</v>
      </c>
      <c r="AH17" s="61">
        <f>' 19-20 BOCES Budget'!D36/' 19-20 BOCES Budget'!B36</f>
        <v>25.756857652978411</v>
      </c>
      <c r="AI17" s="61">
        <f>' 19-20 BOCES Budget'!D37/' 19-20 BOCES Budget'!B37</f>
        <v>58.490627113730795</v>
      </c>
      <c r="AJ17" s="61">
        <f>' 19-20 BOCES Budget'!D38/' 19-20 BOCES Budget'!B38</f>
        <v>44.843875790684301</v>
      </c>
      <c r="AK17" s="61">
        <f>' 19-20 BOCES Budget'!D39/' 19-20 BOCES Budget'!B39</f>
        <v>29.527420008100446</v>
      </c>
      <c r="AL17" s="61">
        <f>' 19-20 BOCES Budget'!D40/' 19-20 BOCES Budget'!B40</f>
        <v>41.177858056186608</v>
      </c>
      <c r="AM17" s="105"/>
      <c r="AN17" s="105">
        <f>AVERAGE(B17:AM17)</f>
        <v>113.01417371512565</v>
      </c>
      <c r="AO17" s="105">
        <f>MEDIAN(B17:AM17)</f>
        <v>58.490627113730795</v>
      </c>
    </row>
    <row r="18" spans="1:41" s="5" customFormat="1" ht="15.75" x14ac:dyDescent="0.25">
      <c r="A18" s="36" t="s">
        <v>67</v>
      </c>
      <c r="B18" s="56">
        <f>' 19-20 BOCES Budget'!D4/' 19-20 BOCES Budget'!L4</f>
        <v>1.6699374404111324E-2</v>
      </c>
      <c r="C18" s="56">
        <f>' 19-20 BOCES Budget'!D5/' 19-20 BOCES Budget'!L5</f>
        <v>1.6500824962202593E-2</v>
      </c>
      <c r="D18" s="56">
        <f>' 19-20 BOCES Budget'!D6/' 19-20 BOCES Budget'!L6</f>
        <v>3.8355823724199309E-2</v>
      </c>
      <c r="E18" s="56">
        <f>' 19-20 BOCES Budget'!D7/' 19-20 BOCES Budget'!L7</f>
        <v>7.2326104456774407E-3</v>
      </c>
      <c r="F18" s="56">
        <f>' 19-20 BOCES Budget'!D8/' 19-20 BOCES Budget'!L8</f>
        <v>1.2036996878075672E-2</v>
      </c>
      <c r="G18" s="56">
        <f>' 19-20 BOCES Budget'!D9/' 19-20 BOCES Budget'!L9</f>
        <v>8.3708631731819833E-2</v>
      </c>
      <c r="H18" s="56">
        <f>' 19-20 BOCES Budget'!D10/' 19-20 BOCES Budget'!L10</f>
        <v>7.9624566161097241E-2</v>
      </c>
      <c r="I18" s="56">
        <f>' 19-20 BOCES Budget'!D11/' 19-20 BOCES Budget'!L11</f>
        <v>1.5939423341847999E-2</v>
      </c>
      <c r="J18" s="56">
        <f>' 19-20 BOCES Budget'!D12/' 19-20 BOCES Budget'!L12</f>
        <v>2.6449274732507844E-2</v>
      </c>
      <c r="K18" s="56">
        <f>' 19-20 BOCES Budget'!D13/' 19-20 BOCES Budget'!L13</f>
        <v>8.3560779599536006E-2</v>
      </c>
      <c r="L18" s="56">
        <f>' 19-20 BOCES Budget'!D14/' 19-20 BOCES Budget'!L14</f>
        <v>0.27920759622155572</v>
      </c>
      <c r="M18" s="56">
        <f>' 19-20 BOCES Budget'!D15/' 19-20 BOCES Budget'!L15</f>
        <v>6.7574487483230403E-2</v>
      </c>
      <c r="N18" s="56">
        <f>' 19-20 BOCES Budget'!D16/' 19-20 BOCES Budget'!L16</f>
        <v>4.5510019399727167E-2</v>
      </c>
      <c r="O18" s="56">
        <f>' 19-20 BOCES Budget'!D17/' 19-20 BOCES Budget'!L17</f>
        <v>5.0035919528084796E-2</v>
      </c>
      <c r="P18" s="56">
        <f>' 19-20 BOCES Budget'!D18/' 19-20 BOCES Budget'!L18</f>
        <v>6.2041868062810337E-3</v>
      </c>
      <c r="Q18" s="56">
        <f>' 19-20 BOCES Budget'!D19/' 19-20 BOCES Budget'!L19</f>
        <v>2.350034826936297E-2</v>
      </c>
      <c r="R18" s="56">
        <f>' 19-20 BOCES Budget'!D20/' 19-20 BOCES Budget'!L20</f>
        <v>2.8256743735752616E-2</v>
      </c>
      <c r="S18" s="56">
        <f>' 19-20 BOCES Budget'!D21/' 19-20 BOCES Budget'!L21</f>
        <v>2.7393796574008884E-2</v>
      </c>
      <c r="T18" s="56">
        <f>' 19-20 BOCES Budget'!D22/' 19-20 BOCES Budget'!L22</f>
        <v>1.7897011623016067E-2</v>
      </c>
      <c r="U18" s="56">
        <f>' 19-20 BOCES Budget'!D23/' 19-20 BOCES Budget'!L23</f>
        <v>4.7789776953614235E-2</v>
      </c>
      <c r="V18" s="56">
        <f>' 19-20 BOCES Budget'!D24/' 19-20 BOCES Budget'!L24</f>
        <v>3.9381739343351454E-3</v>
      </c>
      <c r="W18" s="56">
        <f>' 19-20 BOCES Budget'!D25/' 19-20 BOCES Budget'!L25</f>
        <v>2.5173304723958203E-2</v>
      </c>
      <c r="X18" s="56">
        <f>' 19-20 BOCES Budget'!D26/' 19-20 BOCES Budget'!L26</f>
        <v>1.3256307479170157E-2</v>
      </c>
      <c r="Y18" s="56">
        <f>' 19-20 BOCES Budget'!D27/' 19-20 BOCES Budget'!L27</f>
        <v>1.126751548230653E-2</v>
      </c>
      <c r="Z18" s="56">
        <f>' 19-20 BOCES Budget'!D28/' 19-20 BOCES Budget'!L28</f>
        <v>1.267439374565516E-2</v>
      </c>
      <c r="AA18" s="56">
        <f>' 19-20 BOCES Budget'!D29/' 19-20 BOCES Budget'!L29</f>
        <v>2.2302208655501914E-2</v>
      </c>
      <c r="AB18" s="56">
        <f>' 19-20 BOCES Budget'!D30/' 19-20 BOCES Budget'!L30</f>
        <v>9.5341727403546322E-3</v>
      </c>
      <c r="AC18" s="56">
        <f>' 19-20 BOCES Budget'!D31/' 19-20 BOCES Budget'!L31</f>
        <v>3.0602125340909517E-2</v>
      </c>
      <c r="AD18" s="56">
        <f>' 19-20 BOCES Budget'!D32/' 19-20 BOCES Budget'!L32</f>
        <v>1.4771070565185241E-2</v>
      </c>
      <c r="AE18" s="56">
        <f>' 19-20 BOCES Budget'!D33/' 19-20 BOCES Budget'!L33</f>
        <v>3.2457582526469096E-2</v>
      </c>
      <c r="AF18" s="56">
        <f>' 19-20 BOCES Budget'!D34/' 19-20 BOCES Budget'!L34</f>
        <v>3.1699687038098494E-2</v>
      </c>
      <c r="AG18" s="56">
        <f>' 19-20 BOCES Budget'!D35/' 19-20 BOCES Budget'!L35</f>
        <v>3.2314826182417364E-2</v>
      </c>
      <c r="AH18" s="56">
        <f>' 19-20 BOCES Budget'!D36/' 19-20 BOCES Budget'!L36</f>
        <v>6.612101110046141E-3</v>
      </c>
      <c r="AI18" s="56">
        <f>' 19-20 BOCES Budget'!D37/' 19-20 BOCES Budget'!L37</f>
        <v>1.9311147646099414E-2</v>
      </c>
      <c r="AJ18" s="56">
        <f>' 19-20 BOCES Budget'!D38/' 19-20 BOCES Budget'!L38</f>
        <v>2.1790287258784079E-2</v>
      </c>
      <c r="AK18" s="56">
        <f>' 19-20 BOCES Budget'!D39/' 19-20 BOCES Budget'!L39</f>
        <v>1.870301671919292E-2</v>
      </c>
      <c r="AL18" s="56">
        <f>' 19-20 BOCES Budget'!D40/' 19-20 BOCES Budget'!L40</f>
        <v>1.7709791541391386E-2</v>
      </c>
      <c r="AM18" s="105"/>
      <c r="AN18" s="107">
        <f>AVERAGE(B18:AM18)</f>
        <v>3.5070159601772552E-2</v>
      </c>
      <c r="AO18" s="107">
        <f>MEDIAN(B18:AM18)</f>
        <v>2.2302208655501914E-2</v>
      </c>
    </row>
    <row r="19" spans="1:41" s="5" customFormat="1" ht="15.75" x14ac:dyDescent="0.25">
      <c r="A19" s="36" t="s">
        <v>52</v>
      </c>
      <c r="B19" s="61">
        <f>(' 19-20 BOCES Budget'!C4+' 19-20 BOCES Budget'!D4)/' 19-20 BOCES Budget'!B4</f>
        <v>217.81177007299269</v>
      </c>
      <c r="C19" s="61">
        <f>(' 19-20 BOCES Budget'!C5+' 19-20 BOCES Budget'!D5)/' 19-20 BOCES Budget'!B5</f>
        <v>167.08018700628728</v>
      </c>
      <c r="D19" s="61">
        <f>(' 19-20 BOCES Budget'!C6+' 19-20 BOCES Budget'!D6)/' 19-20 BOCES Budget'!B6</f>
        <v>306.25820818820307</v>
      </c>
      <c r="E19" s="61">
        <f>(' 19-20 BOCES Budget'!C7+' 19-20 BOCES Budget'!D7)/' 19-20 BOCES Budget'!B7</f>
        <v>186.87816073441778</v>
      </c>
      <c r="F19" s="61">
        <f>(' 19-20 BOCES Budget'!C8+' 19-20 BOCES Budget'!D8)/' 19-20 BOCES Budget'!B8</f>
        <v>448.13475688933778</v>
      </c>
      <c r="G19" s="61">
        <f>(' 19-20 BOCES Budget'!C9+' 19-20 BOCES Budget'!D9)/' 19-20 BOCES Budget'!B9</f>
        <v>565.73798156075077</v>
      </c>
      <c r="H19" s="61">
        <f>(' 19-20 BOCES Budget'!C10+' 19-20 BOCES Budget'!D10)/' 19-20 BOCES Budget'!B10</f>
        <v>332.85575992255565</v>
      </c>
      <c r="I19" s="61">
        <f>(' 19-20 BOCES Budget'!C11+' 19-20 BOCES Budget'!D11)/' 19-20 BOCES Budget'!B11</f>
        <v>290.64739110764822</v>
      </c>
      <c r="J19" s="61">
        <f>(' 19-20 BOCES Budget'!C12+' 19-20 BOCES Budget'!D12)/' 19-20 BOCES Budget'!B12</f>
        <v>70.116381277406305</v>
      </c>
      <c r="K19" s="61">
        <f>(' 19-20 BOCES Budget'!C13+' 19-20 BOCES Budget'!D13)/' 19-20 BOCES Budget'!B13</f>
        <v>303.58321817478304</v>
      </c>
      <c r="L19" s="61">
        <f>(' 19-20 BOCES Budget'!C14+' 19-20 BOCES Budget'!D14)/' 19-20 BOCES Budget'!B14</f>
        <v>1403.3961222235857</v>
      </c>
      <c r="M19" s="61">
        <f>(' 19-20 BOCES Budget'!C15+' 19-20 BOCES Budget'!D15)/' 19-20 BOCES Budget'!B15</f>
        <v>296.78225996697336</v>
      </c>
      <c r="N19" s="61">
        <f>(' 19-20 BOCES Budget'!C16+' 19-20 BOCES Budget'!D16)/' 19-20 BOCES Budget'!B16</f>
        <v>378.90989025094666</v>
      </c>
      <c r="O19" s="61">
        <f>(' 19-20 BOCES Budget'!C17+' 19-20 BOCES Budget'!D17)/' 19-20 BOCES Budget'!B17</f>
        <v>499.08016159897937</v>
      </c>
      <c r="P19" s="61">
        <f>(' 19-20 BOCES Budget'!C18+' 19-20 BOCES Budget'!D18)/' 19-20 BOCES Budget'!B18</f>
        <v>193.75766016713092</v>
      </c>
      <c r="Q19" s="61">
        <f>(' 19-20 BOCES Budget'!C19+' 19-20 BOCES Budget'!D19)/' 19-20 BOCES Budget'!B19</f>
        <v>438.86083760010501</v>
      </c>
      <c r="R19" s="61">
        <f>(' 19-20 BOCES Budget'!C20+' 19-20 BOCES Budget'!D20)/' 19-20 BOCES Budget'!B20</f>
        <v>134.10102289466801</v>
      </c>
      <c r="S19" s="61">
        <f>(' 19-20 BOCES Budget'!C21+' 19-20 BOCES Budget'!D21)/' 19-20 BOCES Budget'!B21</f>
        <v>318.72768254162963</v>
      </c>
      <c r="T19" s="61">
        <f>(' 19-20 BOCES Budget'!C22+' 19-20 BOCES Budget'!D22)/' 19-20 BOCES Budget'!B22</f>
        <v>142.51303698797383</v>
      </c>
      <c r="U19" s="61">
        <f>(' 19-20 BOCES Budget'!C23+' 19-20 BOCES Budget'!D23)/' 19-20 BOCES Budget'!B23</f>
        <v>291.79401069976461</v>
      </c>
      <c r="V19" s="61">
        <f>(' 19-20 BOCES Budget'!C24+' 19-20 BOCES Budget'!D24)/' 19-20 BOCES Budget'!B24</f>
        <v>115.05245983277855</v>
      </c>
      <c r="W19" s="61">
        <f>(' 19-20 BOCES Budget'!C25+' 19-20 BOCES Budget'!D25)/' 19-20 BOCES Budget'!B25</f>
        <v>205.96491228070175</v>
      </c>
      <c r="X19" s="61">
        <f>(' 19-20 BOCES Budget'!C26+' 19-20 BOCES Budget'!D26)/' 19-20 BOCES Budget'!B26</f>
        <v>153.89895949217984</v>
      </c>
      <c r="Y19" s="61">
        <f>(' 19-20 BOCES Budget'!C27+' 19-20 BOCES Budget'!D27)/' 19-20 BOCES Budget'!B27</f>
        <v>102.033786287832</v>
      </c>
      <c r="Z19" s="61">
        <f>(' 19-20 BOCES Budget'!C28+' 19-20 BOCES Budget'!D28)/' 19-20 BOCES Budget'!B28</f>
        <v>447.03394162449524</v>
      </c>
      <c r="AA19" s="61">
        <f>(' 19-20 BOCES Budget'!C29+' 19-20 BOCES Budget'!D29)/' 19-20 BOCES Budget'!B29</f>
        <v>485.83486571497701</v>
      </c>
      <c r="AB19" s="61">
        <f>(' 19-20 BOCES Budget'!C30+' 19-20 BOCES Budget'!D30)/' 19-20 BOCES Budget'!B30</f>
        <v>197.23143785696428</v>
      </c>
      <c r="AC19" s="61">
        <f>(' 19-20 BOCES Budget'!C31+' 19-20 BOCES Budget'!D31)/' 19-20 BOCES Budget'!B31</f>
        <v>271.06995061574042</v>
      </c>
      <c r="AD19" s="61">
        <f>(' 19-20 BOCES Budget'!C32+' 19-20 BOCES Budget'!D32)/' 19-20 BOCES Budget'!B32</f>
        <v>175.46176491536289</v>
      </c>
      <c r="AE19" s="61">
        <f>(' 19-20 BOCES Budget'!C33+' 19-20 BOCES Budget'!D33)/' 19-20 BOCES Budget'!B33</f>
        <v>633.53511163032192</v>
      </c>
      <c r="AF19" s="61">
        <f>(' 19-20 BOCES Budget'!C34+' 19-20 BOCES Budget'!D34)/' 19-20 BOCES Budget'!B34</f>
        <v>399.74380717099552</v>
      </c>
      <c r="AG19" s="61">
        <f>(' 19-20 BOCES Budget'!C35+' 19-20 BOCES Budget'!D35)/' 19-20 BOCES Budget'!B35</f>
        <v>443.40328389830506</v>
      </c>
      <c r="AH19" s="61">
        <f>(' 19-20 BOCES Budget'!C36+' 19-20 BOCES Budget'!D36)/' 19-20 BOCES Budget'!B36</f>
        <v>357.47987339717577</v>
      </c>
      <c r="AI19" s="61">
        <f>(' 19-20 BOCES Budget'!C37+' 19-20 BOCES Budget'!D37)/' 19-20 BOCES Budget'!B37</f>
        <v>360.66876026669246</v>
      </c>
      <c r="AJ19" s="61">
        <f>(' 19-20 BOCES Budget'!C38+' 19-20 BOCES Budget'!D38)/' 19-20 BOCES Budget'!B38</f>
        <v>221.00771080558314</v>
      </c>
      <c r="AK19" s="61">
        <f>(' 19-20 BOCES Budget'!C39+' 19-20 BOCES Budget'!D39)/' 19-20 BOCES Budget'!B39</f>
        <v>135.11931056208093</v>
      </c>
      <c r="AL19" s="61">
        <f>(' 19-20 BOCES Budget'!C40+' 19-20 BOCES Budget'!D40)/' 19-20 BOCES Budget'!B40</f>
        <v>212.50668503966332</v>
      </c>
      <c r="AM19" s="105"/>
      <c r="AN19" s="105">
        <f>AVERAGE(B19:AM19)</f>
        <v>321.73170597994556</v>
      </c>
      <c r="AO19" s="105">
        <f>MEDIAN(B19:AM19)</f>
        <v>291.79401069976461</v>
      </c>
    </row>
    <row r="20" spans="1:41" ht="28.5" x14ac:dyDescent="0.45">
      <c r="A20" s="24"/>
      <c r="B20" s="64"/>
      <c r="C20" s="65"/>
      <c r="D20" s="66"/>
      <c r="E20" s="66"/>
      <c r="F20" s="51"/>
      <c r="G20" s="51"/>
      <c r="H20" s="51"/>
      <c r="I20" s="51"/>
      <c r="J20" s="51"/>
      <c r="K20" s="43"/>
      <c r="L20" s="44"/>
      <c r="M20" s="52"/>
      <c r="N20" s="52"/>
      <c r="O20" s="29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108"/>
      <c r="AN20" s="109"/>
      <c r="AO20" s="109"/>
    </row>
    <row r="21" spans="1:41" s="2" customFormat="1" ht="15" customHeight="1" x14ac:dyDescent="0.25">
      <c r="A21" s="36" t="s">
        <v>64</v>
      </c>
      <c r="B21" s="61">
        <f>' 19-20 BOCES Budget'!E4</f>
        <v>13213655</v>
      </c>
      <c r="C21" s="61">
        <f>' 19-20 BOCES Budget'!E5</f>
        <v>10688801</v>
      </c>
      <c r="D21" s="61">
        <f>' 19-20 BOCES Budget'!E6</f>
        <v>10223926</v>
      </c>
      <c r="E21" s="61">
        <f>' 19-20 BOCES Budget'!E7</f>
        <v>6707640</v>
      </c>
      <c r="F21" s="61">
        <f>' 19-20 BOCES Budget'!E8</f>
        <v>8288137</v>
      </c>
      <c r="G21" s="61">
        <f>' 19-20 BOCES Budget'!E9</f>
        <v>8137204</v>
      </c>
      <c r="H21" s="61">
        <f>' 19-20 BOCES Budget'!E10</f>
        <v>7904980</v>
      </c>
      <c r="I21" s="61">
        <f>' 19-20 BOCES Budget'!E11</f>
        <v>38298619</v>
      </c>
      <c r="J21" s="61">
        <f>' 19-20 BOCES Budget'!E12</f>
        <v>16753846</v>
      </c>
      <c r="K21" s="61">
        <f>' 19-20 BOCES Budget'!E13</f>
        <v>12991627</v>
      </c>
      <c r="L21" s="61">
        <f>' 19-20 BOCES Budget'!E14</f>
        <v>7126074</v>
      </c>
      <c r="M21" s="61">
        <f>' 19-20 BOCES Budget'!E15</f>
        <v>10321914</v>
      </c>
      <c r="N21" s="61">
        <f>' 19-20 BOCES Budget'!E16</f>
        <v>5586000</v>
      </c>
      <c r="O21" s="61">
        <f>' 19-20 BOCES Budget'!E17</f>
        <v>4371719</v>
      </c>
      <c r="P21" s="61">
        <f>' 19-20 BOCES Budget'!E18</f>
        <v>11897542</v>
      </c>
      <c r="Q21" s="61">
        <f>' 19-20 BOCES Budget'!E19</f>
        <v>7988754</v>
      </c>
      <c r="R21" s="61">
        <f>' 19-20 BOCES Budget'!E20</f>
        <v>8269202</v>
      </c>
      <c r="S21" s="61">
        <f>' 19-20 BOCES Budget'!E21</f>
        <v>7827139</v>
      </c>
      <c r="T21" s="61">
        <f>' 19-20 BOCES Budget'!E22</f>
        <v>20570086</v>
      </c>
      <c r="U21" s="61">
        <f>' 19-20 BOCES Budget'!E23</f>
        <v>7149038.3300000001</v>
      </c>
      <c r="V21" s="61">
        <f>' 19-20 BOCES Budget'!E24</f>
        <v>9577854</v>
      </c>
      <c r="W21" s="61">
        <f>' 19-20 BOCES Budget'!E25</f>
        <v>10949646</v>
      </c>
      <c r="X21" s="61">
        <f>' 19-20 BOCES Budget'!E26</f>
        <v>21435309</v>
      </c>
      <c r="Y21" s="61">
        <f>' 19-20 BOCES Budget'!E27</f>
        <v>13434480</v>
      </c>
      <c r="Z21" s="61">
        <f>' 19-20 BOCES Budget'!E28</f>
        <v>8924589</v>
      </c>
      <c r="AA21" s="61">
        <f>' 19-20 BOCES Budget'!E29</f>
        <v>5063684</v>
      </c>
      <c r="AB21" s="61">
        <f>' 19-20 BOCES Budget'!E30</f>
        <v>13485868</v>
      </c>
      <c r="AC21" s="61">
        <f>' 19-20 BOCES Budget'!E31</f>
        <v>10926987</v>
      </c>
      <c r="AD21" s="61">
        <f>' 19-20 BOCES Budget'!E32</f>
        <v>7136422</v>
      </c>
      <c r="AE21" s="61">
        <f>' 19-20 BOCES Budget'!E33</f>
        <v>10334370</v>
      </c>
      <c r="AF21" s="61">
        <f>' 19-20 BOCES Budget'!E34</f>
        <v>17274107</v>
      </c>
      <c r="AG21" s="61">
        <f>' 19-20 BOCES Budget'!E35</f>
        <v>5695883</v>
      </c>
      <c r="AH21" s="61">
        <f>' 19-20 BOCES Budget'!E36</f>
        <v>6096197</v>
      </c>
      <c r="AI21" s="61">
        <f>' 19-20 BOCES Budget'!E37</f>
        <v>11231881</v>
      </c>
      <c r="AJ21" s="61">
        <f>' 19-20 BOCES Budget'!E38</f>
        <v>12148151</v>
      </c>
      <c r="AK21" s="61">
        <f>' 19-20 BOCES Budget'!E39</f>
        <v>13504761</v>
      </c>
      <c r="AL21" s="61">
        <f>' 19-20 BOCES Budget'!E40</f>
        <v>29925931.170000002</v>
      </c>
      <c r="AM21" s="105">
        <f t="shared" si="0"/>
        <v>431462023.50000006</v>
      </c>
      <c r="AN21" s="110"/>
      <c r="AO21" s="110"/>
    </row>
    <row r="22" spans="1:41" s="5" customFormat="1" ht="15.75" x14ac:dyDescent="0.25">
      <c r="A22" s="36" t="s">
        <v>79</v>
      </c>
      <c r="B22" s="61">
        <f>' 19-20 BOCES Budget'!E4/' 19-20 BOCES Budget'!B4</f>
        <v>200.93757603406326</v>
      </c>
      <c r="C22" s="61">
        <f>' 19-20 BOCES Budget'!E5/' 19-20 BOCES Budget'!B5</f>
        <v>344.63327422215059</v>
      </c>
      <c r="D22" s="61">
        <f>' 19-20 BOCES Budget'!E6/' 19-20 BOCES Budget'!B6</f>
        <v>583.7906697881574</v>
      </c>
      <c r="E22" s="61">
        <f>' 19-20 BOCES Budget'!E7/' 19-20 BOCES Budget'!B7</f>
        <v>540.1546142696086</v>
      </c>
      <c r="F22" s="61">
        <f>' 19-20 BOCES Budget'!E8/' 19-20 BOCES Budget'!B8</f>
        <v>597.90340499206468</v>
      </c>
      <c r="G22" s="61">
        <f>' 19-20 BOCES Budget'!E9/' 19-20 BOCES Budget'!B9</f>
        <v>669.83898584129076</v>
      </c>
      <c r="H22" s="61">
        <f>' 19-20 BOCES Budget'!E10/' 19-20 BOCES Budget'!B10</f>
        <v>201.38024150405053</v>
      </c>
      <c r="I22" s="61">
        <f>' 19-20 BOCES Budget'!E11/' 19-20 BOCES Budget'!B11</f>
        <v>240.64781838288889</v>
      </c>
      <c r="J22" s="61">
        <f>' 19-20 BOCES Budget'!E12/' 19-20 BOCES Budget'!B12</f>
        <v>166.21208754141946</v>
      </c>
      <c r="K22" s="61">
        <f>' 19-20 BOCES Budget'!E13/' 19-20 BOCES Budget'!B13</f>
        <v>359.06326350118843</v>
      </c>
      <c r="L22" s="61">
        <f>' 19-20 BOCES Budget'!E14/' 19-20 BOCES Budget'!B14</f>
        <v>874.47220517854953</v>
      </c>
      <c r="M22" s="61">
        <f>' 19-20 BOCES Budget'!E15/' 19-20 BOCES Budget'!B15</f>
        <v>486.99759377211609</v>
      </c>
      <c r="N22" s="61">
        <f>' 19-20 BOCES Budget'!E16/' 19-20 BOCES Budget'!B16</f>
        <v>358.51357422501763</v>
      </c>
      <c r="O22" s="61">
        <f>' 19-20 BOCES Budget'!E17/' 19-20 BOCES Budget'!B17</f>
        <v>464.77982139060174</v>
      </c>
      <c r="P22" s="61">
        <f>' 19-20 BOCES Budget'!E18/' 19-20 BOCES Budget'!B18</f>
        <v>509.85823869723589</v>
      </c>
      <c r="Q22" s="61">
        <f>' 19-20 BOCES Budget'!E19/' 19-20 BOCES Budget'!B19</f>
        <v>524.40291453328086</v>
      </c>
      <c r="R22" s="61">
        <f>' 19-20 BOCES Budget'!E20/' 19-20 BOCES Budget'!B20</f>
        <v>113.84283491884301</v>
      </c>
      <c r="S22" s="61">
        <f>' 19-20 BOCES Budget'!E21/' 19-20 BOCES Budget'!B21</f>
        <v>240.03002238645772</v>
      </c>
      <c r="T22" s="61">
        <f>' 19-20 BOCES Budget'!E22/' 19-20 BOCES Budget'!B22</f>
        <v>101.67657395370448</v>
      </c>
      <c r="U22" s="61">
        <f>' 19-20 BOCES Budget'!E23/' 19-20 BOCES Budget'!B23</f>
        <v>305.97210913759898</v>
      </c>
      <c r="V22" s="61">
        <f>' 19-20 BOCES Budget'!E24/' 19-20 BOCES Budget'!B24</f>
        <v>125.51901554268341</v>
      </c>
      <c r="W22" s="61">
        <f>' 19-20 BOCES Budget'!E25/' 19-20 BOCES Budget'!B25</f>
        <v>307.85104588394063</v>
      </c>
      <c r="X22" s="61">
        <f>' 19-20 BOCES Budget'!E26/' 19-20 BOCES Budget'!B26</f>
        <v>350.68563902885938</v>
      </c>
      <c r="Y22" s="61">
        <f>' 19-20 BOCES Budget'!E27/' 19-20 BOCES Budget'!B27</f>
        <v>414.90055589870292</v>
      </c>
      <c r="Z22" s="61">
        <f>' 19-20 BOCES Budget'!E28/' 19-20 BOCES Budget'!B28</f>
        <v>456.19736236773502</v>
      </c>
      <c r="AA22" s="61">
        <f>' 19-20 BOCES Budget'!E29/' 19-20 BOCES Budget'!B29</f>
        <v>612.59182192112269</v>
      </c>
      <c r="AB22" s="61">
        <f>' 19-20 BOCES Budget'!E30/' 19-20 BOCES Budget'!B30</f>
        <v>259.33862810330572</v>
      </c>
      <c r="AC22" s="61">
        <f>' 19-20 BOCES Budget'!E31/' 19-20 BOCES Budget'!B31</f>
        <v>341.53238107145091</v>
      </c>
      <c r="AD22" s="61">
        <f>' 19-20 BOCES Budget'!E32/' 19-20 BOCES Budget'!B32</f>
        <v>169.42669927114741</v>
      </c>
      <c r="AE22" s="61">
        <f>' 19-20 BOCES Budget'!E33/' 19-20 BOCES Budget'!B33</f>
        <v>670.71456386292834</v>
      </c>
      <c r="AF22" s="61">
        <f>' 19-20 BOCES Budget'!E34/' 19-20 BOCES Budget'!B34</f>
        <v>576.68782132603326</v>
      </c>
      <c r="AG22" s="61">
        <f>' 19-20 BOCES Budget'!E35/' 19-20 BOCES Budget'!B35</f>
        <v>603.37743644067791</v>
      </c>
      <c r="AH22" s="61">
        <f>' 19-20 BOCES Budget'!E36/' 19-20 BOCES Budget'!B36</f>
        <v>494.74086998863822</v>
      </c>
      <c r="AI22" s="61">
        <f>' 19-20 BOCES Budget'!E37/' 19-20 BOCES Budget'!B37</f>
        <v>542.65537733114309</v>
      </c>
      <c r="AJ22" s="61">
        <f>' 19-20 BOCES Budget'!E38/' 19-20 BOCES Budget'!B38</f>
        <v>317.5323069684772</v>
      </c>
      <c r="AK22" s="61">
        <f>' 19-20 BOCES Budget'!E39/' 19-20 BOCES Budget'!B39</f>
        <v>121.54953422438234</v>
      </c>
      <c r="AL22" s="61">
        <f>' 19-20 BOCES Budget'!E40/' 19-20 BOCES Budget'!B40</f>
        <v>371.50610368328927</v>
      </c>
      <c r="AM22" s="105"/>
      <c r="AN22" s="105">
        <f>AVERAGE(B22:AM22)</f>
        <v>395.18689154553522</v>
      </c>
      <c r="AO22" s="105">
        <f>MEDIAN(B22:AM22)</f>
        <v>359.06326350118843</v>
      </c>
    </row>
    <row r="23" spans="1:41" s="5" customFormat="1" ht="15.75" x14ac:dyDescent="0.25">
      <c r="A23" s="39" t="s">
        <v>57</v>
      </c>
      <c r="B23" s="56">
        <f>' 19-20 BOCES Budget'!E4/' 19-20 BOCES Budget'!L4</f>
        <v>9.14230506360416E-2</v>
      </c>
      <c r="C23" s="56">
        <f>' 19-20 BOCES Budget'!E5/' 19-20 BOCES Budget'!L5</f>
        <v>8.7103278191153682E-2</v>
      </c>
      <c r="D23" s="56">
        <f>' 19-20 BOCES Budget'!E6/' 19-20 BOCES Budget'!L6</f>
        <v>0.13381576639660747</v>
      </c>
      <c r="E23" s="56">
        <f>' 19-20 BOCES Budget'!E7/' 19-20 BOCES Budget'!L7</f>
        <v>0.16054851370842668</v>
      </c>
      <c r="F23" s="56">
        <f>' 19-20 BOCES Budget'!E8/' 19-20 BOCES Budget'!L8</f>
        <v>0.21009375304105554</v>
      </c>
      <c r="G23" s="56">
        <f>' 19-20 BOCES Budget'!E9/' 19-20 BOCES Budget'!L9</f>
        <v>0.15160056241150374</v>
      </c>
      <c r="H23" s="56">
        <f>' 19-20 BOCES Budget'!E10/' 19-20 BOCES Budget'!L10</f>
        <v>0.10377057678602349</v>
      </c>
      <c r="I23" s="56">
        <f>' 19-20 BOCES Budget'!E11/' 19-20 BOCES Budget'!L11</f>
        <v>0.10446184691855542</v>
      </c>
      <c r="J23" s="56">
        <f>' 19-20 BOCES Budget'!E12/' 19-20 BOCES Budget'!L12</f>
        <v>0.12433440563596</v>
      </c>
      <c r="K23" s="56">
        <f>' 19-20 BOCES Budget'!E13/' 19-20 BOCES Budget'!L13</f>
        <v>0.1413499455332298</v>
      </c>
      <c r="L23" s="56">
        <f>' 19-20 BOCES Budget'!E14/' 19-20 BOCES Budget'!L14</f>
        <v>0.22063115831951022</v>
      </c>
      <c r="M23" s="56">
        <f>' 19-20 BOCES Budget'!E15/' 19-20 BOCES Budget'!L15</f>
        <v>0.19968195325167029</v>
      </c>
      <c r="N23" s="56">
        <f>' 19-20 BOCES Budget'!E16/' 19-20 BOCES Budget'!L16</f>
        <v>0.10056504014266193</v>
      </c>
      <c r="O23" s="56">
        <f>' 19-20 BOCES Budget'!E17/' 19-20 BOCES Budget'!L17</f>
        <v>0.12318017210491929</v>
      </c>
      <c r="P23" s="56">
        <f>' 19-20 BOCES Budget'!E18/' 19-20 BOCES Budget'!L18</f>
        <v>0.23067054094867018</v>
      </c>
      <c r="Q23" s="56">
        <f>' 19-20 BOCES Budget'!E19/' 19-20 BOCES Budget'!L19</f>
        <v>0.10797636236168776</v>
      </c>
      <c r="R23" s="56">
        <f>' 19-20 BOCES Budget'!E20/' 19-20 BOCES Budget'!L20</f>
        <v>5.6244927733018917E-2</v>
      </c>
      <c r="S23" s="56">
        <f>' 19-20 BOCES Budget'!E21/' 19-20 BOCES Budget'!L21</f>
        <v>8.3295153961871565E-2</v>
      </c>
      <c r="T23" s="56">
        <f>' 19-20 BOCES Budget'!E22/' 19-20 BOCES Budget'!L22</f>
        <v>5.5434433785426243E-2</v>
      </c>
      <c r="U23" s="56">
        <f>' 19-20 BOCES Budget'!E23/' 19-20 BOCES Budget'!L23</f>
        <v>0.10956027499412926</v>
      </c>
      <c r="V23" s="56">
        <f>' 19-20 BOCES Budget'!E24/' 19-20 BOCES Budget'!L24</f>
        <v>6.8580463581213835E-2</v>
      </c>
      <c r="W23" s="56">
        <f>' 19-20 BOCES Budget'!E25/' 19-20 BOCES Budget'!L25</f>
        <v>7.1351705981587341E-2</v>
      </c>
      <c r="X23" s="56">
        <f>' 19-20 BOCES Budget'!E26/' 19-20 BOCES Budget'!L26</f>
        <v>0.1426090971809339</v>
      </c>
      <c r="Y23" s="56">
        <f>' 19-20 BOCES Budget'!E27/' 19-20 BOCES Budget'!L27</f>
        <v>0.20522871513678789</v>
      </c>
      <c r="Z23" s="56">
        <f>' 19-20 BOCES Budget'!E28/' 19-20 BOCES Budget'!L28</f>
        <v>0.13737233577943289</v>
      </c>
      <c r="AA23" s="56">
        <f>' 19-20 BOCES Budget'!E29/' 19-20 BOCES Budget'!L29</f>
        <v>0.17273044417724437</v>
      </c>
      <c r="AB23" s="56">
        <f>' 19-20 BOCES Budget'!E30/' 19-20 BOCES Budget'!L30</f>
        <v>0.15952431149580748</v>
      </c>
      <c r="AC23" s="56">
        <f>' 19-20 BOCES Budget'!E31/' 19-20 BOCES Budget'!L31</f>
        <v>0.15163542897251783</v>
      </c>
      <c r="AD23" s="56">
        <f>' 19-20 BOCES Budget'!E32/' 19-20 BOCES Budget'!L32</f>
        <v>5.9527794829234024E-2</v>
      </c>
      <c r="AE23" s="56">
        <f>' 19-20 BOCES Budget'!E33/' 19-20 BOCES Budget'!L33</f>
        <v>0.15465481686638508</v>
      </c>
      <c r="AF23" s="56">
        <f>' 19-20 BOCES Budget'!E34/' 19-20 BOCES Budget'!L34</f>
        <v>0.16570891554969006</v>
      </c>
      <c r="AG23" s="56">
        <f>' 19-20 BOCES Budget'!E35/' 19-20 BOCES Budget'!L35</f>
        <v>0.15929024335608169</v>
      </c>
      <c r="AH23" s="56">
        <f>' 19-20 BOCES Budget'!E36/' 19-20 BOCES Budget'!L36</f>
        <v>0.12700604630079135</v>
      </c>
      <c r="AI23" s="56">
        <f>' 19-20 BOCES Budget'!E37/' 19-20 BOCES Budget'!L37</f>
        <v>0.17916200645644056</v>
      </c>
      <c r="AJ23" s="56">
        <f>' 19-20 BOCES Budget'!E38/' 19-20 BOCES Budget'!L38</f>
        <v>0.15429353642587859</v>
      </c>
      <c r="AK23" s="56">
        <f>' 19-20 BOCES Budget'!E39/' 19-20 BOCES Budget'!L39</f>
        <v>7.6990911166132159E-2</v>
      </c>
      <c r="AL23" s="56">
        <f>' 19-20 BOCES Budget'!E40/' 19-20 BOCES Budget'!L40</f>
        <v>0.15977751061282086</v>
      </c>
      <c r="AM23" s="105"/>
      <c r="AN23" s="107">
        <f>AVERAGE(B23:AM23)</f>
        <v>0.13354556758732708</v>
      </c>
      <c r="AO23" s="107">
        <f>MEDIAN(B23:AM23)</f>
        <v>0.13737233577943289</v>
      </c>
    </row>
    <row r="24" spans="1:41" s="5" customFormat="1" ht="15.75" x14ac:dyDescent="0.25">
      <c r="A24" s="36" t="s">
        <v>54</v>
      </c>
      <c r="B24" s="61">
        <f>' 19-20 BOCES Budget'!F4</f>
        <v>34204420</v>
      </c>
      <c r="C24" s="61">
        <f>' 19-20 BOCES Budget'!F5</f>
        <v>40966971</v>
      </c>
      <c r="D24" s="61">
        <f>' 19-20 BOCES Budget'!F6</f>
        <v>19561905</v>
      </c>
      <c r="E24" s="61">
        <f>' 19-20 BOCES Budget'!F7</f>
        <v>13369027</v>
      </c>
      <c r="F24" s="61">
        <f>' 19-20 BOCES Budget'!F8</f>
        <v>13009788</v>
      </c>
      <c r="G24" s="61">
        <f>' 19-20 BOCES Budget'!F9</f>
        <v>12523943</v>
      </c>
      <c r="H24" s="61">
        <f>' 19-20 BOCES Budget'!F10</f>
        <v>29251310</v>
      </c>
      <c r="I24" s="61">
        <f>' 19-20 BOCES Budget'!F11</f>
        <v>164934879</v>
      </c>
      <c r="J24" s="61">
        <f>' 19-20 BOCES Budget'!F12</f>
        <v>17727796.800000001</v>
      </c>
      <c r="K24" s="61">
        <f>' 19-20 BOCES Budget'!F13</f>
        <v>23918407</v>
      </c>
      <c r="L24" s="61">
        <f>' 19-20 BOCES Budget'!F14</f>
        <v>2224105</v>
      </c>
      <c r="M24" s="61">
        <f>' 19-20 BOCES Budget'!F15</f>
        <v>10715478</v>
      </c>
      <c r="N24" s="61">
        <f>' 19-20 BOCES Budget'!F16</f>
        <v>17508250</v>
      </c>
      <c r="O24" s="61">
        <f>' 19-20 BOCES Budget'!F17</f>
        <v>9395595</v>
      </c>
      <c r="P24" s="61">
        <f>' 19-20 BOCES Budget'!F18</f>
        <v>16195703</v>
      </c>
      <c r="Q24" s="61">
        <f>' 19-20 BOCES Budget'!F19</f>
        <v>12312013.130000001</v>
      </c>
      <c r="R24" s="61">
        <f>' 19-20 BOCES Budget'!F20</f>
        <v>64197444</v>
      </c>
      <c r="S24" s="61">
        <f>' 19-20 BOCES Budget'!F21</f>
        <v>34143805</v>
      </c>
      <c r="T24" s="61">
        <f>' 19-20 BOCES Budget'!F22</f>
        <v>163719670</v>
      </c>
      <c r="U24" s="61">
        <f>' 19-20 BOCES Budget'!F23</f>
        <v>15202767.9</v>
      </c>
      <c r="V24" s="61">
        <f>' 19-20 BOCES Budget'!F24</f>
        <v>40827016</v>
      </c>
      <c r="W24" s="61">
        <f>' 19-20 BOCES Budget'!F25</f>
        <v>44580426</v>
      </c>
      <c r="X24" s="61">
        <f>' 19-20 BOCES Budget'!F26</f>
        <v>79967533</v>
      </c>
      <c r="Y24" s="61">
        <f>' 19-20 BOCES Budget'!F27</f>
        <v>25174506</v>
      </c>
      <c r="Z24" s="61">
        <f>' 19-20 BOCES Budget'!F28</f>
        <v>16734445</v>
      </c>
      <c r="AA24" s="61">
        <f>' 19-20 BOCES Budget'!F29</f>
        <v>6797050</v>
      </c>
      <c r="AB24" s="61">
        <f>' 19-20 BOCES Budget'!F30</f>
        <v>32111197</v>
      </c>
      <c r="AC24" s="61">
        <f>' 19-20 BOCES Budget'!F31</f>
        <v>24742921</v>
      </c>
      <c r="AD24" s="61">
        <f>' 19-20 BOCES Budget'!F32</f>
        <v>71831379</v>
      </c>
      <c r="AE24" s="61">
        <f>' 19-20 BOCES Budget'!F33</f>
        <v>23928186</v>
      </c>
      <c r="AF24" s="61">
        <f>' 19-20 BOCES Budget'!F34</f>
        <v>22918376</v>
      </c>
      <c r="AG24" s="61">
        <f>' 19-20 BOCES Budget'!F35</f>
        <v>18338935</v>
      </c>
      <c r="AH24" s="61">
        <f>' 19-20 BOCES Budget'!F36</f>
        <v>14704453</v>
      </c>
      <c r="AI24" s="61">
        <f>' 19-20 BOCES Budget'!F37</f>
        <v>15864137</v>
      </c>
      <c r="AJ24" s="61">
        <f>' 19-20 BOCES Budget'!F38</f>
        <v>25224950</v>
      </c>
      <c r="AK24" s="61">
        <f>' 19-20 BOCES Budget'!F39</f>
        <v>37231756</v>
      </c>
      <c r="AL24" s="61">
        <f>' 19-20 BOCES Budget'!F40</f>
        <v>94776075.219999999</v>
      </c>
      <c r="AM24" s="105">
        <f t="shared" si="0"/>
        <v>1310836619.05</v>
      </c>
      <c r="AN24" s="106"/>
      <c r="AO24" s="106"/>
    </row>
    <row r="25" spans="1:41" s="5" customFormat="1" ht="15.75" x14ac:dyDescent="0.25">
      <c r="A25" s="36" t="s">
        <v>80</v>
      </c>
      <c r="B25" s="67">
        <f>' 19-20 BOCES Budget'!F4/' 19-20 BOCES Budget'!B4</f>
        <v>520.14020681265208</v>
      </c>
      <c r="C25" s="67">
        <f>' 19-20 BOCES Budget'!F5/' 19-20 BOCES Budget'!B5</f>
        <v>1320.8760599709817</v>
      </c>
      <c r="D25" s="67">
        <f>' 19-20 BOCES Budget'!F6/' 19-20 BOCES Budget'!B6</f>
        <v>1116.9933763489978</v>
      </c>
      <c r="E25" s="67">
        <f>' 19-20 BOCES Budget'!F7/' 19-20 BOCES Budget'!B7</f>
        <v>1076.5845546786923</v>
      </c>
      <c r="F25" s="67">
        <f>' 19-20 BOCES Budget'!F8/' 19-20 BOCES Budget'!B8</f>
        <v>938.52171403837826</v>
      </c>
      <c r="G25" s="67">
        <f>' 19-20 BOCES Budget'!F9/' 19-20 BOCES Budget'!B9</f>
        <v>1030.946904840303</v>
      </c>
      <c r="H25" s="67">
        <f>' 19-20 BOCES Budget'!F10/' 19-20 BOCES Budget'!B10</f>
        <v>745.18036378458248</v>
      </c>
      <c r="I25" s="67">
        <f>' 19-20 BOCES Budget'!F11/' 19-20 BOCES Budget'!B11</f>
        <v>1036.3616193731621</v>
      </c>
      <c r="J25" s="67">
        <f>' 19-20 BOCES Budget'!F12/' 19-20 BOCES Budget'!B12</f>
        <v>175.87448957320584</v>
      </c>
      <c r="K25" s="67">
        <f>' 19-20 BOCES Budget'!F13/' 19-20 BOCES Budget'!B13</f>
        <v>661.05817809960752</v>
      </c>
      <c r="L25" s="67">
        <f>' 19-20 BOCES Budget'!F14/' 19-20 BOCES Budget'!B14</f>
        <v>272.92980733832371</v>
      </c>
      <c r="M25" s="67">
        <f>' 19-20 BOCES Budget'!F15/' 19-20 BOCES Budget'!B15</f>
        <v>505.56631280962489</v>
      </c>
      <c r="N25" s="67">
        <f>' 19-20 BOCES Budget'!F16/' 19-20 BOCES Budget'!B16</f>
        <v>1123.6923175662666</v>
      </c>
      <c r="O25" s="67">
        <f>' 19-20 BOCES Budget'!F17/' 19-20 BOCES Budget'!B17</f>
        <v>998.89379119710827</v>
      </c>
      <c r="P25" s="67">
        <f>' 19-20 BOCES Budget'!F18/' 19-20 BOCES Budget'!B18</f>
        <v>694.05198200128564</v>
      </c>
      <c r="Q25" s="67">
        <f>' 19-20 BOCES Budget'!F19/' 19-20 BOCES Budget'!B19</f>
        <v>808.19306354207697</v>
      </c>
      <c r="R25" s="67">
        <f>' 19-20 BOCES Budget'!F20/' 19-20 BOCES Budget'!B20</f>
        <v>883.81188650412321</v>
      </c>
      <c r="S25" s="67">
        <f>' 19-20 BOCES Budget'!F21/' 19-20 BOCES Budget'!B21</f>
        <v>1047.0669140421355</v>
      </c>
      <c r="T25" s="67">
        <f>' 19-20 BOCES Budget'!F22/' 19-20 BOCES Budget'!B22</f>
        <v>809.25549530668434</v>
      </c>
      <c r="U25" s="67">
        <f>' 19-20 BOCES Budget'!F23/' 19-20 BOCES Budget'!B23</f>
        <v>650.66415150866681</v>
      </c>
      <c r="V25" s="67">
        <f>' 19-20 BOCES Budget'!F24/' 19-20 BOCES Budget'!B24</f>
        <v>535.04332555762323</v>
      </c>
      <c r="W25" s="67">
        <f>' 19-20 BOCES Budget'!F25/' 19-20 BOCES Budget'!B25</f>
        <v>1253.3857962213226</v>
      </c>
      <c r="X25" s="67">
        <f>' 19-20 BOCES Budget'!F26/' 19-20 BOCES Budget'!B26</f>
        <v>1308.2837019828546</v>
      </c>
      <c r="Y25" s="67">
        <f>' 19-20 BOCES Budget'!F27/' 19-20 BOCES Budget'!B27</f>
        <v>777.47084620135888</v>
      </c>
      <c r="Z25" s="67">
        <f>' 19-20 BOCES Budget'!F28/' 19-20 BOCES Budget'!B28</f>
        <v>855.41302458723101</v>
      </c>
      <c r="AA25" s="67">
        <f>' 19-20 BOCES Budget'!F29/' 19-20 BOCES Budget'!B29</f>
        <v>822.29010404064843</v>
      </c>
      <c r="AB25" s="67">
        <f>' 19-20 BOCES Budget'!F30/' 19-20 BOCES Budget'!B30</f>
        <v>617.51114401646123</v>
      </c>
      <c r="AC25" s="67">
        <f>' 19-20 BOCES Budget'!F31/' 19-20 BOCES Budget'!B31</f>
        <v>773.36128649121713</v>
      </c>
      <c r="AD25" s="67">
        <f>' 19-20 BOCES Budget'!F32/' 19-20 BOCES Budget'!B32</f>
        <v>1705.3578737446878</v>
      </c>
      <c r="AE25" s="67">
        <f>' 19-20 BOCES Budget'!F33/' 19-20 BOCES Budget'!B33</f>
        <v>1552.9715732087227</v>
      </c>
      <c r="AF25" s="67">
        <f>' 19-20 BOCES Budget'!F34/' 19-20 BOCES Budget'!B34</f>
        <v>765.11904920878681</v>
      </c>
      <c r="AG25" s="67">
        <f>' 19-20 BOCES Budget'!F35/' 19-20 BOCES Budget'!B35</f>
        <v>1942.6837923728813</v>
      </c>
      <c r="AH25" s="67">
        <f>' 19-20 BOCES Budget'!F36/' 19-20 BOCES Budget'!B36</f>
        <v>1193.3495374127576</v>
      </c>
      <c r="AI25" s="67">
        <f>' 19-20 BOCES Budget'!F37/' 19-20 BOCES Budget'!B37</f>
        <v>766.45748381486135</v>
      </c>
      <c r="AJ25" s="67">
        <f>' 19-20 BOCES Budget'!F38/' 19-20 BOCES Budget'!B38</f>
        <v>659.33791625280992</v>
      </c>
      <c r="AK25" s="67">
        <f>' 19-20 BOCES Budget'!F39/' 19-20 BOCES Budget'!B39</f>
        <v>335.1042347329103</v>
      </c>
      <c r="AL25" s="67">
        <f>' 19-20 BOCES Budget'!F40/' 19-20 BOCES Budget'!B40</f>
        <v>1176.5679145407371</v>
      </c>
      <c r="AM25" s="105"/>
      <c r="AN25" s="105">
        <f>AVERAGE(B25:AM25)</f>
        <v>904.22626469526313</v>
      </c>
      <c r="AO25" s="105">
        <f>MEDIAN(B25:AM25)</f>
        <v>822.29010404064843</v>
      </c>
    </row>
    <row r="26" spans="1:41" ht="15.75" x14ac:dyDescent="0.25">
      <c r="A26" s="36" t="s">
        <v>58</v>
      </c>
      <c r="B26" s="56">
        <f>' 19-20 BOCES Budget'!F4/' 19-20 BOCES Budget'!L4</f>
        <v>0.23665461385486708</v>
      </c>
      <c r="C26" s="56">
        <f>' 19-20 BOCES Budget'!F5/' 19-20 BOCES Budget'!L5</f>
        <v>0.33384076208939856</v>
      </c>
      <c r="D26" s="56">
        <f>' 19-20 BOCES Budget'!F6/' 19-20 BOCES Budget'!L6</f>
        <v>0.25603582320065965</v>
      </c>
      <c r="E26" s="56">
        <f>' 19-20 BOCES Budget'!F7/' 19-20 BOCES Budget'!L7</f>
        <v>0.31998995392982127</v>
      </c>
      <c r="F26" s="56">
        <f>' 19-20 BOCES Budget'!F8/' 19-20 BOCES Budget'!L8</f>
        <v>0.32978161282668084</v>
      </c>
      <c r="G26" s="56">
        <f>' 19-20 BOCES Budget'!F9/' 19-20 BOCES Budget'!L9</f>
        <v>0.23332790998107156</v>
      </c>
      <c r="H26" s="56">
        <f>' 19-20 BOCES Budget'!F10/' 19-20 BOCES Budget'!L10</f>
        <v>0.38398899307104845</v>
      </c>
      <c r="I26" s="56">
        <f>' 19-20 BOCES Budget'!F11/' 19-20 BOCES Budget'!L11</f>
        <v>0.44987006141470692</v>
      </c>
      <c r="J26" s="56">
        <f>' 19-20 BOCES Budget'!F12/' 19-20 BOCES Budget'!L12</f>
        <v>0.13156233370911216</v>
      </c>
      <c r="K26" s="56">
        <f>' 19-20 BOCES Budget'!F13/' 19-20 BOCES Budget'!L13</f>
        <v>0.26023418981253249</v>
      </c>
      <c r="L26" s="56">
        <f>' 19-20 BOCES Budget'!F14/' 19-20 BOCES Budget'!L14</f>
        <v>6.8860758725521831E-2</v>
      </c>
      <c r="M26" s="56">
        <f>' 19-20 BOCES Budget'!F15/' 19-20 BOCES Budget'!L15</f>
        <v>0.20729562143855312</v>
      </c>
      <c r="N26" s="56">
        <f>' 19-20 BOCES Budget'!F16/' 19-20 BOCES Budget'!L16</f>
        <v>0.31520190907228085</v>
      </c>
      <c r="O26" s="56">
        <f>' 19-20 BOCES Budget'!F17/' 19-20 BOCES Budget'!L17</f>
        <v>0.26473591031997235</v>
      </c>
      <c r="P26" s="56">
        <f>' 19-20 BOCES Budget'!F18/' 19-20 BOCES Budget'!L18</f>
        <v>0.31400364647201923</v>
      </c>
      <c r="Q26" s="56">
        <f>' 19-20 BOCES Budget'!F19/' 19-20 BOCES Budget'!L19</f>
        <v>0.16640972936790113</v>
      </c>
      <c r="R26" s="56">
        <f>' 19-20 BOCES Budget'!F20/' 19-20 BOCES Budget'!L20</f>
        <v>0.43665405663382378</v>
      </c>
      <c r="S26" s="56">
        <f>' 19-20 BOCES Budget'!F21/' 19-20 BOCES Budget'!L21</f>
        <v>0.36335287955396223</v>
      </c>
      <c r="T26" s="56">
        <f>' 19-20 BOCES Budget'!F22/' 19-20 BOCES Budget'!L22</f>
        <v>0.44120900641770944</v>
      </c>
      <c r="U26" s="56">
        <f>' 19-20 BOCES Budget'!F23/' 19-20 BOCES Budget'!L23</f>
        <v>0.23298510301817349</v>
      </c>
      <c r="V26" s="56">
        <f>' 19-20 BOCES Budget'!F24/' 19-20 BOCES Budget'!L24</f>
        <v>0.29233434586887991</v>
      </c>
      <c r="W26" s="56">
        <f>' 19-20 BOCES Budget'!F25/' 19-20 BOCES Budget'!L25</f>
        <v>0.2905015786342236</v>
      </c>
      <c r="X26" s="56">
        <f>' 19-20 BOCES Budget'!F26/' 19-20 BOCES Budget'!L26</f>
        <v>0.53202394632690098</v>
      </c>
      <c r="Y26" s="56">
        <f>' 19-20 BOCES Budget'!F27/' 19-20 BOCES Budget'!L27</f>
        <v>0.38457249708089614</v>
      </c>
      <c r="Z26" s="56">
        <f>' 19-20 BOCES Budget'!F28/' 19-20 BOCES Budget'!L28</f>
        <v>0.25758606896322639</v>
      </c>
      <c r="AA26" s="56">
        <f>' 19-20 BOCES Budget'!F29/' 19-20 BOCES Budget'!L29</f>
        <v>0.23185835956488177</v>
      </c>
      <c r="AB26" s="56">
        <f>' 19-20 BOCES Budget'!F30/' 19-20 BOCES Budget'!L30</f>
        <v>0.37984329912848314</v>
      </c>
      <c r="AC26" s="56">
        <f>' 19-20 BOCES Budget'!F31/' 19-20 BOCES Budget'!L31</f>
        <v>0.34336120651265711</v>
      </c>
      <c r="AD26" s="56">
        <f>' 19-20 BOCES Budget'!F32/' 19-20 BOCES Budget'!L32</f>
        <v>0.59917471127869815</v>
      </c>
      <c r="AE26" s="56">
        <f>' 19-20 BOCES Budget'!F33/' 19-20 BOCES Budget'!L33</f>
        <v>0.35808754900151624</v>
      </c>
      <c r="AF26" s="56">
        <f>' 19-20 BOCES Budget'!F34/' 19-20 BOCES Budget'!L34</f>
        <v>0.21985386759037928</v>
      </c>
      <c r="AG26" s="56">
        <f>' 19-20 BOCES Budget'!F35/' 19-20 BOCES Budget'!L35</f>
        <v>0.51286401406794413</v>
      </c>
      <c r="AH26" s="56">
        <f>' 19-20 BOCES Budget'!F36/' 19-20 BOCES Budget'!L36</f>
        <v>0.30634745539650543</v>
      </c>
      <c r="AI26" s="56">
        <f>' 19-20 BOCES Budget'!F37/' 19-20 BOCES Budget'!L37</f>
        <v>0.25305205918936086</v>
      </c>
      <c r="AJ26" s="56">
        <f>' 19-20 BOCES Budget'!F38/' 19-20 BOCES Budget'!L38</f>
        <v>0.3203818212060392</v>
      </c>
      <c r="AK26" s="56">
        <f>' 19-20 BOCES Budget'!F39/' 19-20 BOCES Budget'!L39</f>
        <v>0.21225898175873739</v>
      </c>
      <c r="AL26" s="56">
        <f>' 19-20 BOCES Budget'!F40/' 19-20 BOCES Budget'!L40</f>
        <v>0.50601885295671678</v>
      </c>
      <c r="AM26" s="105"/>
      <c r="AN26" s="107">
        <f>AVERAGE(B26:AM26)</f>
        <v>0.31746258079556378</v>
      </c>
      <c r="AO26" s="107">
        <f>MEDIAN(B26:AM26)</f>
        <v>0.31400364647201923</v>
      </c>
    </row>
    <row r="27" spans="1:41" ht="15.75" x14ac:dyDescent="0.25">
      <c r="A27" s="36" t="s">
        <v>55</v>
      </c>
      <c r="B27" s="61">
        <f>' 19-20 BOCES Budget'!G4</f>
        <v>2850591</v>
      </c>
      <c r="C27" s="61">
        <f>' 19-20 BOCES Budget'!G5</f>
        <v>1448099</v>
      </c>
      <c r="D27" s="61">
        <f>' 19-20 BOCES Budget'!G6</f>
        <v>6289229</v>
      </c>
      <c r="E27" s="61">
        <f>' 19-20 BOCES Budget'!G7</f>
        <v>1034101</v>
      </c>
      <c r="F27" s="61">
        <f>' 19-20 BOCES Budget'!G8</f>
        <v>1626195</v>
      </c>
      <c r="G27" s="61">
        <f>' 19-20 BOCES Budget'!G9</f>
        <v>2461257</v>
      </c>
      <c r="H27" s="61">
        <f>' 19-20 BOCES Budget'!G10</f>
        <v>2389578</v>
      </c>
      <c r="I27" s="61">
        <f>' 19-20 BOCES Budget'!G11</f>
        <v>7950810</v>
      </c>
      <c r="J27" s="61">
        <f>' 19-20 BOCES Budget'!G12</f>
        <v>7118466.2800000003</v>
      </c>
      <c r="K27" s="61">
        <f>' 19-20 BOCES Budget'!G13</f>
        <v>11709418</v>
      </c>
      <c r="L27" s="61">
        <f>' 19-20 BOCES Budget'!G14</f>
        <v>1009903</v>
      </c>
      <c r="M27" s="61">
        <f>' 19-20 BOCES Budget'!G15</f>
        <v>2687696</v>
      </c>
      <c r="N27" s="61">
        <f>' 19-20 BOCES Budget'!G16</f>
        <v>4256857</v>
      </c>
      <c r="O27" s="61">
        <f>' 19-20 BOCES Budget'!G17</f>
        <v>4439213</v>
      </c>
      <c r="P27" s="61">
        <f>' 19-20 BOCES Budget'!G18</f>
        <v>3782516</v>
      </c>
      <c r="Q27" s="61">
        <f>' 19-20 BOCES Budget'!G19</f>
        <v>2011034.48</v>
      </c>
      <c r="R27" s="61">
        <f>' 19-20 BOCES Budget'!G20</f>
        <v>22817205</v>
      </c>
      <c r="S27" s="61">
        <f>' 19-20 BOCES Budget'!G21</f>
        <v>11240697</v>
      </c>
      <c r="T27" s="61">
        <f>' 19-20 BOCES Budget'!G22</f>
        <v>1331728</v>
      </c>
      <c r="U27" s="61">
        <f>' 19-20 BOCES Budget'!C23</f>
        <v>3699383.62</v>
      </c>
      <c r="V27" s="61">
        <f>' 19-20 BOCES Budget'!G24</f>
        <v>3086096</v>
      </c>
      <c r="W27" s="61">
        <f>' 19-20 BOCES Budget'!G25</f>
        <v>6193465</v>
      </c>
      <c r="X27" s="61">
        <f>' 19-20 BOCES Budget'!G26</f>
        <v>3336711</v>
      </c>
      <c r="Y27" s="61">
        <f>' 19-20 BOCES Budget'!G27</f>
        <v>2801794</v>
      </c>
      <c r="Z27" s="61">
        <f>' 19-20 BOCES Budget'!G28</f>
        <v>4653196</v>
      </c>
      <c r="AA27" s="61">
        <f>' 19-20 BOCES Budget'!G29</f>
        <v>2858795</v>
      </c>
      <c r="AB27" s="61">
        <f>' 19-20 BOCES Budget'!G30</f>
        <v>7221706</v>
      </c>
      <c r="AC27" s="61">
        <f>' 19-20 BOCES Budget'!G31</f>
        <v>1927748</v>
      </c>
      <c r="AD27" s="61">
        <f>' 19-20 BOCES Budget'!G32</f>
        <v>3912818</v>
      </c>
      <c r="AE27" s="61">
        <f>' 19-20 BOCES Budget'!G33</f>
        <v>3830120</v>
      </c>
      <c r="AF27" s="61">
        <f>' 19-20 BOCES Budget'!G34</f>
        <v>5752507</v>
      </c>
      <c r="AG27" s="61">
        <f>' 19-20 BOCES Budget'!G35</f>
        <v>827447</v>
      </c>
      <c r="AH27" s="61">
        <f>' 19-20 BOCES Budget'!G36</f>
        <v>2068374</v>
      </c>
      <c r="AI27" s="61">
        <f>' 19-20 BOCES Budget'!G37</f>
        <v>1486523</v>
      </c>
      <c r="AJ27" s="61">
        <f>' 19-20 BOCES Budget'!G38</f>
        <v>2095219</v>
      </c>
      <c r="AK27" s="61">
        <f>' 19-20 BOCES Budget'!G39</f>
        <v>2923019</v>
      </c>
      <c r="AL27" s="61">
        <f>' 19-20 BOCES Budget'!G40</f>
        <v>134129.41</v>
      </c>
      <c r="AM27" s="105">
        <f t="shared" si="0"/>
        <v>157263644.78999999</v>
      </c>
      <c r="AN27" s="106"/>
      <c r="AO27" s="106"/>
    </row>
    <row r="28" spans="1:41" ht="15.75" x14ac:dyDescent="0.25">
      <c r="A28" s="36" t="s">
        <v>81</v>
      </c>
      <c r="B28" s="61">
        <f>' 19-20 BOCES Budget'!G4/' 19-20 BOCES Budget'!B4</f>
        <v>43.348403284671534</v>
      </c>
      <c r="C28" s="61">
        <f>' 19-20 BOCES Budget'!G5/' 19-20 BOCES Budget'!B5</f>
        <v>46.690278897307756</v>
      </c>
      <c r="D28" s="61">
        <f>' 19-20 BOCES Budget'!G6/' 19-20 BOCES Budget'!B6</f>
        <v>359.1177411066065</v>
      </c>
      <c r="E28" s="61">
        <f>' 19-20 BOCES Budget'!G7/' 19-20 BOCES Budget'!B7</f>
        <v>83.274359800289901</v>
      </c>
      <c r="F28" s="61">
        <f>' 19-20 BOCES Budget'!G8/' 19-20 BOCES Budget'!B8</f>
        <v>117.31315827441928</v>
      </c>
      <c r="G28" s="61">
        <f>' 19-20 BOCES Budget'!G9/' 19-20 BOCES Budget'!B9</f>
        <v>202.605943365163</v>
      </c>
      <c r="H28" s="61">
        <f>' 19-20 BOCES Budget'!G10/' 19-20 BOCES Budget'!B10</f>
        <v>60.874764355224947</v>
      </c>
      <c r="I28" s="61">
        <f>' 19-20 BOCES Budget'!G11/' 19-20 BOCES Budget'!B11</f>
        <v>49.95859200241285</v>
      </c>
      <c r="J28" s="61">
        <f>' 19-20 BOCES Budget'!G12/' 19-20 BOCES Budget'!B12</f>
        <v>70.621106371158163</v>
      </c>
      <c r="K28" s="61">
        <f>' 19-20 BOCES Budget'!G13/' 19-20 BOCES Budget'!B13</f>
        <v>323.62550439445027</v>
      </c>
      <c r="L28" s="61">
        <f>' 19-20 BOCES Budget'!G14/' 19-20 BOCES Budget'!B14</f>
        <v>123.92968462388023</v>
      </c>
      <c r="M28" s="61">
        <f>' 19-20 BOCES Budget'!G15/' 19-20 BOCES Budget'!B15</f>
        <v>126.80802075961311</v>
      </c>
      <c r="N28" s="61">
        <f>' 19-20 BOCES Budget'!G16/' 19-20 BOCES Budget'!B16</f>
        <v>273.20820229767025</v>
      </c>
      <c r="O28" s="61">
        <f>' 19-20 BOCES Budget'!G17/' 19-20 BOCES Budget'!B17</f>
        <v>471.95545396555389</v>
      </c>
      <c r="P28" s="61">
        <f>' 19-20 BOCES Budget'!G18/' 19-20 BOCES Budget'!B18</f>
        <v>162.096250267838</v>
      </c>
      <c r="Q28" s="61">
        <f>' 19-20 BOCES Budget'!G19/' 19-20 BOCES Budget'!B19</f>
        <v>132.00961533412104</v>
      </c>
      <c r="R28" s="61">
        <f>' 19-20 BOCES Budget'!G20/' 19-20 BOCES Budget'!B20</f>
        <v>314.12647824111679</v>
      </c>
      <c r="S28" s="61">
        <f>' 19-20 BOCES Budget'!G21/' 19-20 BOCES Budget'!B21</f>
        <v>344.71149069275356</v>
      </c>
      <c r="T28" s="61">
        <f>' 19-20 BOCES Budget'!G22/' 19-20 BOCES Budget'!B22</f>
        <v>6.5826433821530435</v>
      </c>
      <c r="U28" s="61">
        <f>' 19-20 BOCES Budget'!C23/' 19-20 BOCES Budget'!B23</f>
        <v>158.33013567301521</v>
      </c>
      <c r="V28" s="61">
        <f>' 19-20 BOCES Budget'!G24/' 19-20 BOCES Budget'!B24</f>
        <v>40.443687259193247</v>
      </c>
      <c r="W28" s="61">
        <f>' 19-20 BOCES Budget'!G25/' 19-20 BOCES Budget'!B25</f>
        <v>174.13025753486281</v>
      </c>
      <c r="X28" s="61">
        <f>' 19-20 BOCES Budget'!G26/' 19-20 BOCES Budget'!B26</f>
        <v>54.589212093449383</v>
      </c>
      <c r="Y28" s="61">
        <f>' 19-20 BOCES Budget'!G27/' 19-20 BOCES Budget'!B27</f>
        <v>86.528536133415685</v>
      </c>
      <c r="Z28" s="61">
        <f>' 19-20 BOCES Budget'!G28/' 19-20 BOCES Budget'!B28</f>
        <v>237.85697490159995</v>
      </c>
      <c r="AA28" s="61">
        <f>' 19-20 BOCES Budget'!G29/' 19-20 BOCES Budget'!B29</f>
        <v>345.84986692475201</v>
      </c>
      <c r="AB28" s="61">
        <f>' 19-20 BOCES Budget'!G30/' 19-20 BOCES Budget'!B30</f>
        <v>138.87629084056076</v>
      </c>
      <c r="AC28" s="61">
        <f>' 19-20 BOCES Budget'!G31/' 19-20 BOCES Budget'!B31</f>
        <v>60.253422516721884</v>
      </c>
      <c r="AD28" s="61">
        <f>' 19-20 BOCES Budget'!G32/' 19-20 BOCES Budget'!B32</f>
        <v>92.894708102846565</v>
      </c>
      <c r="AE28" s="61">
        <f>' 19-20 BOCES Budget'!G33/' 19-20 BOCES Budget'!B33</f>
        <v>248.57995846313602</v>
      </c>
      <c r="AF28" s="61">
        <f>' 19-20 BOCES Budget'!G34/' 19-20 BOCES Budget'!B34</f>
        <v>192.04470187621018</v>
      </c>
      <c r="AG28" s="61">
        <f>' 19-20 BOCES Budget'!G35/' 19-20 BOCES Budget'!B35</f>
        <v>87.653283898305091</v>
      </c>
      <c r="AH28" s="61">
        <f>' 19-20 BOCES Budget'!G36/' 19-20 BOCES Budget'!B36</f>
        <v>167.86024995942216</v>
      </c>
      <c r="AI28" s="61">
        <f>' 19-20 BOCES Budget'!G37/' 19-20 BOCES Budget'!B37</f>
        <v>71.819644410087932</v>
      </c>
      <c r="AJ28" s="61">
        <f>' 19-20 BOCES Budget'!G38/' 19-20 BOCES Budget'!B38</f>
        <v>54.765513095300328</v>
      </c>
      <c r="AK28" s="61">
        <f>' 19-20 BOCES Budget'!G39/' 19-20 BOCES Budget'!B39</f>
        <v>26.308617973988568</v>
      </c>
      <c r="AL28" s="61">
        <f>' 19-20 BOCES Budget'!G40/' 19-20 BOCES Budget'!B40</f>
        <v>1.665107568929773</v>
      </c>
      <c r="AM28" s="105"/>
      <c r="AN28" s="113">
        <f>AVERAGE(B28:AM28)</f>
        <v>150.08940163897844</v>
      </c>
      <c r="AO28" s="105">
        <f>MEDIAN(B28:AM28)</f>
        <v>123.92968462388023</v>
      </c>
    </row>
    <row r="29" spans="1:41" ht="15.75" x14ac:dyDescent="0.25">
      <c r="A29" s="36" t="s">
        <v>59</v>
      </c>
      <c r="B29" s="56">
        <f>' 19-20 BOCES Budget'!G4/' 19-20 BOCES Budget'!L4</f>
        <v>1.9722758414355789E-2</v>
      </c>
      <c r="C29" s="56">
        <f>' 19-20 BOCES Budget'!G5/' 19-20 BOCES Budget'!L5</f>
        <v>1.1800591108893454E-2</v>
      </c>
      <c r="D29" s="56">
        <f>' 19-20 BOCES Budget'!G6/' 19-20 BOCES Budget'!L6</f>
        <v>8.2316518984856618E-2</v>
      </c>
      <c r="E29" s="56">
        <f>' 19-20 BOCES Budget'!G7/' 19-20 BOCES Budget'!L7</f>
        <v>2.4751384775330478E-2</v>
      </c>
      <c r="F29" s="56">
        <f>' 19-20 BOCES Budget'!G8/' 19-20 BOCES Budget'!L8</f>
        <v>4.1221979164509384E-2</v>
      </c>
      <c r="G29" s="56">
        <f>' 19-20 BOCES Budget'!G9/' 19-20 BOCES Budget'!L9</f>
        <v>4.585456447193046E-2</v>
      </c>
      <c r="H29" s="56">
        <f>' 19-20 BOCES Budget'!G10/' 19-20 BOCES Budget'!L10</f>
        <v>3.1368566060280025E-2</v>
      </c>
      <c r="I29" s="56">
        <f>' 19-20 BOCES Budget'!G11/' 19-20 BOCES Budget'!L11</f>
        <v>2.1686324958571476E-2</v>
      </c>
      <c r="J29" s="56">
        <f>' 19-20 BOCES Budget'!G12/' 19-20 BOCES Budget'!L12</f>
        <v>5.2827886442517333E-2</v>
      </c>
      <c r="K29" s="56">
        <f>' 19-20 BOCES Budget'!G13/' 19-20 BOCES Budget'!L13</f>
        <v>0.12739940859800089</v>
      </c>
      <c r="L29" s="56">
        <f>' 19-20 BOCES Budget'!G14/' 19-20 BOCES Budget'!L14</f>
        <v>3.1267717494983679E-2</v>
      </c>
      <c r="M29" s="56">
        <f>' 19-20 BOCES Budget'!G15/' 19-20 BOCES Budget'!L15</f>
        <v>5.1994657873210462E-2</v>
      </c>
      <c r="N29" s="56">
        <f>' 19-20 BOCES Budget'!G16/' 19-20 BOCES Budget'!L16</f>
        <v>7.6636411580123784E-2</v>
      </c>
      <c r="O29" s="56">
        <f>' 19-20 BOCES Budget'!G17/' 19-20 BOCES Budget'!L17</f>
        <v>0.12508192346086175</v>
      </c>
      <c r="P29" s="56">
        <f>' 19-20 BOCES Budget'!G18/' 19-20 BOCES Budget'!L18</f>
        <v>7.3335737067959095E-2</v>
      </c>
      <c r="Q29" s="56">
        <f>' 19-20 BOCES Budget'!G19/' 19-20 BOCES Budget'!L19</f>
        <v>2.7181233485763651E-2</v>
      </c>
      <c r="R29" s="56">
        <f>' 19-20 BOCES Budget'!G20/' 19-20 BOCES Budget'!L20</f>
        <v>0.15519660135215924</v>
      </c>
      <c r="S29" s="56">
        <f>' 19-20 BOCES Budget'!G21/' 19-20 BOCES Budget'!L21</f>
        <v>0.11962168900459642</v>
      </c>
      <c r="T29" s="56">
        <f>' 19-20 BOCES Budget'!G22/' 19-20 BOCES Budget'!L22</f>
        <v>3.5888808455248134E-3</v>
      </c>
      <c r="U29" s="56">
        <f>' 19-20 BOCES Budget'!G23/' 19-20 BOCES Budget'!L23</f>
        <v>7.4717588377220423E-2</v>
      </c>
      <c r="V29" s="56">
        <f>' 19-20 BOCES Budget'!G24/' 19-20 BOCES Budget'!L24</f>
        <v>2.2097423320101738E-2</v>
      </c>
      <c r="W29" s="56">
        <f>' 19-20 BOCES Budget'!G25/' 19-20 BOCES Budget'!L25</f>
        <v>4.0358774492549973E-2</v>
      </c>
      <c r="X29" s="56">
        <f>' 19-20 BOCES Budget'!G26/' 19-20 BOCES Budget'!L26</f>
        <v>2.2199136166578756E-2</v>
      </c>
      <c r="Y29" s="56">
        <f>' 19-20 BOCES Budget'!G27/' 19-20 BOCES Budget'!L27</f>
        <v>4.2800955652765239E-2</v>
      </c>
      <c r="Z29" s="56">
        <f>' 19-20 BOCES Budget'!G28/' 19-20 BOCES Budget'!L28</f>
        <v>7.1624632054149942E-2</v>
      </c>
      <c r="AA29" s="56">
        <f>' 19-20 BOCES Budget'!G29/' 19-20 BOCES Budget'!L29</f>
        <v>9.7518117276213387E-2</v>
      </c>
      <c r="AB29" s="56">
        <f>' 19-20 BOCES Budget'!G30/' 19-20 BOCES Budget'!L30</f>
        <v>8.5425548987661887E-2</v>
      </c>
      <c r="AC29" s="56">
        <f>' 19-20 BOCES Budget'!G31/' 19-20 BOCES Budget'!L31</f>
        <v>2.6751646627831926E-2</v>
      </c>
      <c r="AD29" s="56">
        <f>' 19-20 BOCES Budget'!G32/' 19-20 BOCES Budget'!L32</f>
        <v>3.2638404386418546E-2</v>
      </c>
      <c r="AE29" s="56">
        <f>' 19-20 BOCES Budget'!G33/' 19-20 BOCES Budget'!L33</f>
        <v>5.7318105232953609E-2</v>
      </c>
      <c r="AF29" s="56">
        <f>' 19-20 BOCES Budget'!G34/' 19-20 BOCES Budget'!L34</f>
        <v>5.5183269193712935E-2</v>
      </c>
      <c r="AG29" s="56">
        <f>' 19-20 BOCES Budget'!G35/' 19-20 BOCES Budget'!L35</f>
        <v>2.3140263589378457E-2</v>
      </c>
      <c r="AH29" s="56">
        <f>' 19-20 BOCES Budget'!G36/' 19-20 BOCES Budget'!L36</f>
        <v>4.3091783945196159E-2</v>
      </c>
      <c r="AI29" s="56">
        <f>' 19-20 BOCES Budget'!G37/' 19-20 BOCES Budget'!L37</f>
        <v>2.3711829151648545E-2</v>
      </c>
      <c r="AJ29" s="56">
        <f>' 19-20 BOCES Budget'!G38/' 19-20 BOCES Budget'!L38</f>
        <v>2.6611354196757427E-2</v>
      </c>
      <c r="AK29" s="56">
        <f>' 19-20 BOCES Budget'!G39/' 19-20 BOCES Budget'!L39</f>
        <v>1.6664189478504392E-2</v>
      </c>
      <c r="AL29" s="56">
        <f>' 19-20 BOCES Budget'!G40/' 19-20 BOCES Budget'!L40</f>
        <v>7.1613020520645669E-4</v>
      </c>
      <c r="AM29" s="105"/>
      <c r="AN29" s="114">
        <f>AVERAGE(B29:AM29)</f>
        <v>5.0957405067007536E-2</v>
      </c>
      <c r="AO29" s="107">
        <f>MEDIAN(B29:AM29)</f>
        <v>4.1221979164509384E-2</v>
      </c>
    </row>
    <row r="30" spans="1:41" ht="28.5" x14ac:dyDescent="0.45">
      <c r="A30" s="24"/>
      <c r="B30" s="57"/>
      <c r="C30" s="58"/>
      <c r="D30" s="26"/>
      <c r="E30" s="26"/>
      <c r="F30" s="51"/>
      <c r="G30" s="51"/>
      <c r="H30" s="51"/>
      <c r="I30" s="51"/>
      <c r="J30" s="51"/>
      <c r="K30" s="43"/>
      <c r="L30" s="44"/>
      <c r="M30" s="52"/>
      <c r="N30" s="52"/>
      <c r="O30" s="29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108"/>
      <c r="AN30" s="109"/>
      <c r="AO30" s="109"/>
    </row>
    <row r="31" spans="1:41" ht="15.75" x14ac:dyDescent="0.25">
      <c r="A31" s="36" t="s">
        <v>82</v>
      </c>
      <c r="B31" s="61">
        <f>' 19-20 BOCES Budget'!H4</f>
        <v>8921552</v>
      </c>
      <c r="C31" s="61">
        <f>' 19-20 BOCES Budget'!H5</f>
        <v>9537899</v>
      </c>
      <c r="D31" s="61">
        <f>' 19-20 BOCES Budget'!H6</f>
        <v>5417852</v>
      </c>
      <c r="E31" s="61">
        <f>' 19-20 BOCES Budget'!H7</f>
        <v>4327782</v>
      </c>
      <c r="F31" s="61">
        <f>' 19-20 BOCES Budget'!H8</f>
        <v>799894</v>
      </c>
      <c r="G31" s="61">
        <f>' 19-20 BOCES Budget'!H9</f>
        <v>3566565</v>
      </c>
      <c r="H31" s="61">
        <f>' 19-20 BOCES Budget'!H10</f>
        <v>3747926</v>
      </c>
      <c r="I31" s="61">
        <f>' 19-20 BOCES Budget'!H11</f>
        <v>14967325</v>
      </c>
      <c r="J31" s="61">
        <f>' 19-20 BOCES Budget'!H12</f>
        <v>6017459.8200000003</v>
      </c>
      <c r="K31" s="61">
        <f>' 19-20 BOCES Budget'!H13</f>
        <v>8321336</v>
      </c>
      <c r="L31" s="61">
        <f>' 19-20 BOCES Budget'!H14</f>
        <v>1340531</v>
      </c>
      <c r="M31" s="61">
        <f>' 19-20 BOCES Budget'!H15</f>
        <v>4765026</v>
      </c>
      <c r="N31" s="61">
        <f>' 19-20 BOCES Budget'!H16</f>
        <v>8211178</v>
      </c>
      <c r="O31" s="61">
        <f>' 19-20 BOCES Budget'!H17</f>
        <v>3308519</v>
      </c>
      <c r="P31" s="61">
        <f>' 19-20 BOCES Budget'!H18</f>
        <v>2428084</v>
      </c>
      <c r="Q31" s="61">
        <f>' 19-20 BOCES Budget'!H19</f>
        <v>4349947.32</v>
      </c>
      <c r="R31" s="61">
        <f>' 19-20 BOCES Budget'!H20</f>
        <v>2839264</v>
      </c>
      <c r="S31" s="61">
        <f>' 19-20 BOCES Budget'!H21</f>
        <v>3446221</v>
      </c>
      <c r="T31" s="61">
        <f>' 19-20 BOCES Budget'!H22</f>
        <v>22207504</v>
      </c>
      <c r="U31" s="61">
        <f>' 19-20 BOCES Budget'!H23</f>
        <v>9450396.6799999997</v>
      </c>
      <c r="V31" s="61">
        <f>' 19-20 BOCES Budget'!H24</f>
        <v>10857642</v>
      </c>
      <c r="W31" s="61">
        <f>' 19-20 BOCES Budget'!H25</f>
        <v>7017086</v>
      </c>
      <c r="X31" s="61">
        <f>' 19-20 BOCES Budget'!H26</f>
        <v>3655399</v>
      </c>
      <c r="Y31" s="61">
        <f>' 19-20 BOCES Budget'!H27</f>
        <v>4401926</v>
      </c>
      <c r="Z31" s="61">
        <f>' 19-20 BOCES Budget'!H28</f>
        <v>8428790</v>
      </c>
      <c r="AA31" s="61">
        <f>' 19-20 BOCES Budget'!H29</f>
        <v>1872699</v>
      </c>
      <c r="AB31" s="61">
        <f>' 19-20 BOCES Budget'!H30</f>
        <v>977738</v>
      </c>
      <c r="AC31" s="61">
        <f>' 19-20 BOCES Budget'!H31</f>
        <v>4579918</v>
      </c>
      <c r="AD31" s="61">
        <f>' 19-20 BOCES Budget'!H32</f>
        <v>4070462</v>
      </c>
      <c r="AE31" s="61">
        <f>' 19-20 BOCES Budget'!H33</f>
        <v>1296711</v>
      </c>
      <c r="AF31" s="61">
        <f>' 19-20 BOCES Budget'!H34</f>
        <v>6469010</v>
      </c>
      <c r="AG31" s="61">
        <f>' 19-20 BOCES Budget'!H35</f>
        <v>2784460</v>
      </c>
      <c r="AH31" s="61">
        <f>' 19-20 BOCES Budget'!H36</f>
        <v>4462451</v>
      </c>
      <c r="AI31" s="61">
        <f>' 19-20 BOCES Budget'!H37</f>
        <v>3881557</v>
      </c>
      <c r="AJ31" s="61">
        <f>' 19-20 BOCES Budget'!H38</f>
        <v>6461913</v>
      </c>
      <c r="AK31" s="61">
        <f>' 19-20 BOCES Budget'!H39</f>
        <v>3865776</v>
      </c>
      <c r="AL31" s="61">
        <f>' 19-20 BOCES Budget'!H40</f>
        <v>10257896.51</v>
      </c>
      <c r="AM31" s="105">
        <f t="shared" si="0"/>
        <v>213313696.32999998</v>
      </c>
      <c r="AN31" s="106"/>
      <c r="AO31" s="106"/>
    </row>
    <row r="32" spans="1:41" ht="15.75" x14ac:dyDescent="0.25">
      <c r="A32" s="39" t="s">
        <v>83</v>
      </c>
      <c r="B32" s="67">
        <f>' 19-20 BOCES Budget'!H4/' 19-20 BOCES Budget'!B4</f>
        <v>135.66836982968371</v>
      </c>
      <c r="C32" s="67">
        <f>' 19-20 BOCES Budget'!H5/' 19-20 BOCES Budget'!B5</f>
        <v>307.5253586974045</v>
      </c>
      <c r="D32" s="67">
        <f>' 19-20 BOCES Budget'!H6/' 19-20 BOCES Budget'!B6</f>
        <v>309.3617312853309</v>
      </c>
      <c r="E32" s="67">
        <f>' 19-20 BOCES Budget'!H7/' 19-20 BOCES Budget'!B7</f>
        <v>348.50877758093088</v>
      </c>
      <c r="F32" s="67">
        <f>' 19-20 BOCES Budget'!H8/' 19-20 BOCES Budget'!B8</f>
        <v>57.704083104891069</v>
      </c>
      <c r="G32" s="67">
        <f>' 19-20 BOCES Budget'!H9/' 19-20 BOCES Budget'!B9</f>
        <v>293.59277247283501</v>
      </c>
      <c r="H32" s="67">
        <f>' 19-20 BOCES Budget'!H10/' 19-20 BOCES Budget'!B10</f>
        <v>95.478830182911295</v>
      </c>
      <c r="I32" s="67">
        <f>' 19-20 BOCES Budget'!H11/' 19-20 BOCES Budget'!B11</f>
        <v>94.046579284690978</v>
      </c>
      <c r="J32" s="67">
        <f>' 19-20 BOCES Budget'!H12/' 19-20 BOCES Budget'!B12</f>
        <v>59.69820651203397</v>
      </c>
      <c r="K32" s="67">
        <f>' 19-20 BOCES Budget'!H13/' 19-20 BOCES Budget'!B13</f>
        <v>229.98551766071526</v>
      </c>
      <c r="L32" s="67">
        <f>' 19-20 BOCES Budget'!H14/' 19-20 BOCES Budget'!B14</f>
        <v>164.50251564609155</v>
      </c>
      <c r="M32" s="67">
        <f>' 19-20 BOCES Budget'!H15/' 19-20 BOCES Budget'!B15</f>
        <v>224.81840056617128</v>
      </c>
      <c r="N32" s="67">
        <f>' 19-20 BOCES Budget'!H16/' 19-20 BOCES Budget'!B16</f>
        <v>526.99942237340349</v>
      </c>
      <c r="O32" s="67">
        <f>' 19-20 BOCES Budget'!H17/' 19-20 BOCES Budget'!B17</f>
        <v>351.74558792260257</v>
      </c>
      <c r="P32" s="67">
        <f>' 19-20 BOCES Budget'!H18/' 19-20 BOCES Budget'!B18</f>
        <v>104.05331047782302</v>
      </c>
      <c r="Q32" s="67">
        <f>' 19-20 BOCES Budget'!H19/' 19-20 BOCES Budget'!B19</f>
        <v>285.54203229617963</v>
      </c>
      <c r="R32" s="67">
        <f>' 19-20 BOCES Budget'!H20/' 19-20 BOCES Budget'!B20</f>
        <v>39.088398474606606</v>
      </c>
      <c r="S32" s="67">
        <f>' 19-20 BOCES Budget'!H21/' 19-20 BOCES Budget'!B21</f>
        <v>105.68312429083996</v>
      </c>
      <c r="T32" s="67">
        <f>' 19-20 BOCES Budget'!H22/' 19-20 BOCES Budget'!B22</f>
        <v>109.77022277802767</v>
      </c>
      <c r="U32" s="67">
        <f>' 19-20 BOCES Budget'!H23/' 19-20 BOCES Budget'!B23</f>
        <v>404.46807960624864</v>
      </c>
      <c r="V32" s="67">
        <f>' 19-20 BOCES Budget'!H24/' 19-20 BOCES Budget'!B24</f>
        <v>142.29080282022383</v>
      </c>
      <c r="W32" s="67">
        <f>' 19-20 BOCES Budget'!H25/' 19-20 BOCES Budget'!B25</f>
        <v>197.28649347728296</v>
      </c>
      <c r="X32" s="67">
        <f>' 19-20 BOCES Budget'!H26/' 19-20 BOCES Budget'!B26</f>
        <v>59.803007002159546</v>
      </c>
      <c r="Y32" s="67">
        <f>' 19-20 BOCES Budget'!H27/' 19-20 BOCES Budget'!B27</f>
        <v>135.94583075972824</v>
      </c>
      <c r="Z32" s="67">
        <f>' 19-20 BOCES Budget'!H28/' 19-20 BOCES Budget'!B28</f>
        <v>430.85365230281656</v>
      </c>
      <c r="AA32" s="67">
        <f>' 19-20 BOCES Budget'!H29/' 19-20 BOCES Budget'!B29</f>
        <v>226.5544398741834</v>
      </c>
      <c r="AB32" s="67">
        <f>' 19-20 BOCES Budget'!H30/' 19-20 BOCES Budget'!B30</f>
        <v>18.802292263610315</v>
      </c>
      <c r="AC32" s="67">
        <f>' 19-20 BOCES Budget'!H31/' 19-20 BOCES Budget'!B31</f>
        <v>143.14927798962304</v>
      </c>
      <c r="AD32" s="67">
        <f>' 19-20 BOCES Budget'!H32/' 19-20 BOCES Budget'!B32</f>
        <v>96.637354288834544</v>
      </c>
      <c r="AE32" s="67">
        <f>' 19-20 BOCES Budget'!H33/' 19-20 BOCES Budget'!B33</f>
        <v>84.158294392523359</v>
      </c>
      <c r="AF32" s="67">
        <f>' 19-20 BOCES Budget'!H34/' 19-20 BOCES Budget'!B34</f>
        <v>215.96481271282633</v>
      </c>
      <c r="AG32" s="67">
        <f>' 19-20 BOCES Budget'!H35/' 19-20 BOCES Budget'!B35</f>
        <v>294.96398305084745</v>
      </c>
      <c r="AH32" s="67">
        <f>' 19-20 BOCES Budget'!H36/' 19-20 BOCES Budget'!B36</f>
        <v>362.15314072390845</v>
      </c>
      <c r="AI32" s="67">
        <f>' 19-20 BOCES Budget'!H37/' 19-20 BOCES Budget'!B37</f>
        <v>187.53295004348246</v>
      </c>
      <c r="AJ32" s="67">
        <f>' 19-20 BOCES Budget'!H38/' 19-20 BOCES Budget'!B38</f>
        <v>168.90357572272467</v>
      </c>
      <c r="AK32" s="67">
        <f>' 19-20 BOCES Budget'!H39/' 19-20 BOCES Budget'!B39</f>
        <v>34.793897664371542</v>
      </c>
      <c r="AL32" s="67">
        <f>' 19-20 BOCES Budget'!H40/' 19-20 BOCES Budget'!B40</f>
        <v>127.34344481273199</v>
      </c>
      <c r="AM32" s="105"/>
      <c r="AN32" s="105">
        <f>AVERAGE(B32:AM32)</f>
        <v>193.92915056608919</v>
      </c>
      <c r="AO32" s="105">
        <f>MEDIAN(B32:AM32)</f>
        <v>164.50251564609155</v>
      </c>
    </row>
    <row r="33" spans="1:41" ht="15.75" x14ac:dyDescent="0.25">
      <c r="A33" s="36" t="s">
        <v>86</v>
      </c>
      <c r="B33" s="56">
        <f>' 19-20 BOCES Budget'!H4/' 19-20 BOCES Budget'!L4</f>
        <v>6.1726713785707148E-2</v>
      </c>
      <c r="C33" s="56">
        <f>' 19-20 BOCES Budget'!H5/' 19-20 BOCES Budget'!L5</f>
        <v>7.7724552076152087E-2</v>
      </c>
      <c r="D33" s="56">
        <f>' 19-20 BOCES Budget'!H6/' 19-20 BOCES Budget'!L6</f>
        <v>7.0911508710390952E-2</v>
      </c>
      <c r="E33" s="56">
        <f>' 19-20 BOCES Budget'!H7/' 19-20 BOCES Budget'!L7</f>
        <v>0.10358620435117004</v>
      </c>
      <c r="F33" s="56">
        <f>' 19-20 BOCES Budget'!H8/' 19-20 BOCES Budget'!L8</f>
        <v>2.0276297616101432E-2</v>
      </c>
      <c r="G33" s="56">
        <f>' 19-20 BOCES Budget'!H9/' 19-20 BOCES Budget'!L9</f>
        <v>6.6447057229631318E-2</v>
      </c>
      <c r="H33" s="56">
        <f>' 19-20 BOCES Budget'!H10/' 19-20 BOCES Budget'!L10</f>
        <v>4.919992748512126E-2</v>
      </c>
      <c r="I33" s="56">
        <f>' 19-20 BOCES Budget'!H11/' 19-20 BOCES Budget'!L11</f>
        <v>4.0824302644705483E-2</v>
      </c>
      <c r="J33" s="56">
        <f>' 19-20 BOCES Budget'!H12/' 19-20 BOCES Budget'!L12</f>
        <v>4.46570471137177E-2</v>
      </c>
      <c r="K33" s="56">
        <f>' 19-20 BOCES Budget'!H13/' 19-20 BOCES Budget'!L13</f>
        <v>9.0536804232734233E-2</v>
      </c>
      <c r="L33" s="56">
        <f>' 19-20 BOCES Budget'!H14/' 19-20 BOCES Budget'!L14</f>
        <v>4.1504327248525819E-2</v>
      </c>
      <c r="M33" s="56">
        <f>' 19-20 BOCES Budget'!H15/' 19-20 BOCES Budget'!L15</f>
        <v>9.2181517785848002E-2</v>
      </c>
      <c r="N33" s="56">
        <f>' 19-20 BOCES Budget'!H16/' 19-20 BOCES Budget'!L16</f>
        <v>0.14782625227148988</v>
      </c>
      <c r="O33" s="56">
        <f>' 19-20 BOCES Budget'!H17/' 19-20 BOCES Budget'!L17</f>
        <v>9.3222812315337619E-2</v>
      </c>
      <c r="P33" s="56">
        <f>' 19-20 BOCES Budget'!H18/' 19-20 BOCES Budget'!L18</f>
        <v>4.707589599169399E-2</v>
      </c>
      <c r="Q33" s="56">
        <f>' 19-20 BOCES Budget'!H19/' 19-20 BOCES Budget'!L19</f>
        <v>5.87940857959292E-2</v>
      </c>
      <c r="R33" s="56">
        <f>' 19-20 BOCES Budget'!H20/' 19-20 BOCES Budget'!L20</f>
        <v>1.9311923749711548E-2</v>
      </c>
      <c r="S33" s="56">
        <f>' 19-20 BOCES Budget'!H21/' 19-20 BOCES Budget'!L21</f>
        <v>3.6674129433709429E-2</v>
      </c>
      <c r="T33" s="56">
        <f>' 19-20 BOCES Budget'!H22/' 19-20 BOCES Budget'!L22</f>
        <v>5.9847120232146257E-2</v>
      </c>
      <c r="U33" s="56">
        <f>' 19-20 BOCES Budget'!H23/' 19-20 BOCES Budget'!L23</f>
        <v>0.14482899814923864</v>
      </c>
      <c r="V33" s="56">
        <f>' 19-20 BOCES Budget'!H24/' 19-20 BOCES Budget'!L24</f>
        <v>7.7744150386804586E-2</v>
      </c>
      <c r="W33" s="56">
        <f>' 19-20 BOCES Budget'!H25/' 19-20 BOCES Budget'!L25</f>
        <v>4.5725775711791303E-2</v>
      </c>
      <c r="X33" s="56">
        <f>' 19-20 BOCES Budget'!H26/' 19-20 BOCES Budget'!L26</f>
        <v>2.4319367228440168E-2</v>
      </c>
      <c r="Y33" s="56">
        <f>' 19-20 BOCES Budget'!H27/' 19-20 BOCES Budget'!L27</f>
        <v>6.7245000707673114E-2</v>
      </c>
      <c r="Z33" s="56">
        <f>' 19-20 BOCES Budget'!H28/' 19-20 BOCES Budget'!L28</f>
        <v>0.12974071636176479</v>
      </c>
      <c r="AA33" s="56">
        <f>' 19-20 BOCES Budget'!H29/' 19-20 BOCES Budget'!L29</f>
        <v>6.3880789180423059E-2</v>
      </c>
      <c r="AB33" s="56">
        <f>' 19-20 BOCES Budget'!H30/' 19-20 BOCES Budget'!L30</f>
        <v>1.1565661273956399E-2</v>
      </c>
      <c r="AC33" s="56">
        <f>' 19-20 BOCES Budget'!H31/' 19-20 BOCES Budget'!L31</f>
        <v>6.3556205437871938E-2</v>
      </c>
      <c r="AD33" s="56">
        <f>' 19-20 BOCES Budget'!H32/' 19-20 BOCES Budget'!L32</f>
        <v>3.3953377027899079E-2</v>
      </c>
      <c r="AE33" s="56">
        <f>' 19-20 BOCES Budget'!H33/' 19-20 BOCES Budget'!L33</f>
        <v>1.9405401803266872E-2</v>
      </c>
      <c r="AF33" s="56">
        <f>' 19-20 BOCES Budget'!H34/' 19-20 BOCES Budget'!L34</f>
        <v>6.2056616401652519E-2</v>
      </c>
      <c r="AG33" s="56">
        <f>' 19-20 BOCES Budget'!H35/' 19-20 BOCES Budget'!L35</f>
        <v>7.7869807194999488E-2</v>
      </c>
      <c r="AH33" s="56">
        <f>' 19-20 BOCES Budget'!H36/' 19-20 BOCES Budget'!L36</f>
        <v>9.296915081993129E-2</v>
      </c>
      <c r="AI33" s="56">
        <f>' 19-20 BOCES Budget'!H37/' 19-20 BOCES Budget'!L37</f>
        <v>6.1915501089714366E-2</v>
      </c>
      <c r="AJ33" s="56">
        <f>' 19-20 BOCES Budget'!H38/' 19-20 BOCES Budget'!L38</f>
        <v>8.2072688168459418E-2</v>
      </c>
      <c r="AK33" s="56">
        <f>' 19-20 BOCES Budget'!H39/' 19-20 BOCES Budget'!L39</f>
        <v>2.2038865893603429E-2</v>
      </c>
      <c r="AL33" s="56">
        <f>' 19-20 BOCES Budget'!H40/' 19-20 BOCES Budget'!L40</f>
        <v>5.4767925488473382E-2</v>
      </c>
      <c r="AM33" s="105"/>
      <c r="AN33" s="107">
        <f>AVERAGE(B33:AM33)</f>
        <v>6.3729310226913152E-2</v>
      </c>
      <c r="AO33" s="107">
        <f>MEDIAN(B33:AM33)</f>
        <v>6.1915501089714366E-2</v>
      </c>
    </row>
    <row r="34" spans="1:41" ht="15.75" x14ac:dyDescent="0.25">
      <c r="A34" s="36" t="s">
        <v>60</v>
      </c>
      <c r="B34" s="61">
        <f>' 19-20 BOCES Budget'!I4</f>
        <v>10819127</v>
      </c>
      <c r="C34" s="61">
        <f>' 19-20 BOCES Budget'!I5</f>
        <v>12745961</v>
      </c>
      <c r="D34" s="61">
        <f>' 19-20 BOCES Budget'!I6</f>
        <v>15422082</v>
      </c>
      <c r="E34" s="61">
        <f>' 19-20 BOCES Budget'!I7</f>
        <v>7266750</v>
      </c>
      <c r="F34" s="61">
        <f>' 19-20 BOCES Budget'!I8</f>
        <v>2507245</v>
      </c>
      <c r="G34" s="61">
        <f>' 19-20 BOCES Budget'!I9</f>
        <v>7299305</v>
      </c>
      <c r="H34" s="61">
        <f>' 19-20 BOCES Budget'!I10</f>
        <v>10850241</v>
      </c>
      <c r="I34" s="61">
        <f>' 19-20 BOCES Budget'!I11</f>
        <v>24009210</v>
      </c>
      <c r="J34" s="61">
        <f>' 19-20 BOCES Budget'!I12</f>
        <v>33683758.479999997</v>
      </c>
      <c r="K34" s="61">
        <f>' 19-20 BOCES Budget'!I13</f>
        <v>11118013</v>
      </c>
      <c r="L34" s="61">
        <f>' 19-20 BOCES Budget'!I14</f>
        <v>2833141</v>
      </c>
      <c r="M34" s="61">
        <f>' 19-20 BOCES Budget'!I15</f>
        <v>7733050</v>
      </c>
      <c r="N34" s="61">
        <f>' 19-20 BOCES Budget'!I16</f>
        <v>2485050</v>
      </c>
      <c r="O34" s="61">
        <f>' 19-20 BOCES Budget'!I17</f>
        <v>9281050</v>
      </c>
      <c r="P34" s="61">
        <f>' 19-20 BOCES Budget'!I18</f>
        <v>5875584</v>
      </c>
      <c r="Q34" s="61">
        <f>' 19-20 BOCES Budget'!I19</f>
        <v>15082508.509999998</v>
      </c>
      <c r="R34" s="61">
        <f>' 19-20 BOCES Budget'!I20</f>
        <v>11898011</v>
      </c>
      <c r="S34" s="61">
        <f>' 19-20 BOCES Budget'!I21</f>
        <v>15832523</v>
      </c>
      <c r="T34" s="61">
        <f>' 19-20 BOCES Budget'!I22</f>
        <v>62848164</v>
      </c>
      <c r="U34" s="61">
        <f>' 19-20 BOCES Budget'!I23</f>
        <v>12279996.01</v>
      </c>
      <c r="V34" s="61">
        <f>' 19-20 BOCES Budget'!I24</f>
        <v>28983838</v>
      </c>
      <c r="W34" s="61">
        <f>' 19-20 BOCES Budget'!I25</f>
        <v>39559864</v>
      </c>
      <c r="X34" s="61">
        <f>' 19-20 BOCES Budget'!I26</f>
        <v>22309699</v>
      </c>
      <c r="Y34" s="61">
        <f>' 19-20 BOCES Budget'!I27</f>
        <v>7480723</v>
      </c>
      <c r="Z34" s="61">
        <f>' 19-20 BOCES Budget'!I28</f>
        <v>9619031</v>
      </c>
      <c r="AA34" s="61">
        <f>' 19-20 BOCES Budget'!I29</f>
        <v>2600836</v>
      </c>
      <c r="AB34" s="61">
        <f>' 19-20 BOCES Budget'!I30</f>
        <v>12953529</v>
      </c>
      <c r="AC34" s="61">
        <f>' 19-20 BOCES Budget'!I31</f>
        <v>7919580</v>
      </c>
      <c r="AD34" s="61">
        <f>' 19-20 BOCES Budget'!I32</f>
        <v>14116983</v>
      </c>
      <c r="AE34" s="61">
        <f>' 19-20 BOCES Budget'!I33</f>
        <v>7725658</v>
      </c>
      <c r="AF34" s="61">
        <f>' 19-20 BOCES Budget'!I34</f>
        <v>14052625</v>
      </c>
      <c r="AG34" s="61">
        <f>' 19-20 BOCES Budget'!I35</f>
        <v>1469884</v>
      </c>
      <c r="AH34" s="61">
        <f>' 19-20 BOCES Budget'!I36</f>
        <v>7715223</v>
      </c>
      <c r="AI34" s="61">
        <f>' 19-20 BOCES Budget'!I37</f>
        <v>7876049</v>
      </c>
      <c r="AJ34" s="61">
        <f>' 19-20 BOCES Budget'!I38</f>
        <v>15902063</v>
      </c>
      <c r="AK34" s="61">
        <f>' 19-20 BOCES Budget'!I39</f>
        <v>72714576</v>
      </c>
      <c r="AL34" s="61">
        <f>' 19-20 BOCES Budget'!I40</f>
        <v>26903680.719999999</v>
      </c>
      <c r="AM34" s="105">
        <f t="shared" si="0"/>
        <v>581774611.72000003</v>
      </c>
      <c r="AN34" s="106"/>
      <c r="AO34" s="106"/>
    </row>
    <row r="35" spans="1:41" ht="15.75" x14ac:dyDescent="0.25">
      <c r="A35" s="60" t="s">
        <v>84</v>
      </c>
      <c r="B35" s="67">
        <f>' 19-20 BOCES Budget'!I4/' 19-20 BOCES Budget'!B4</f>
        <v>164.52443734793187</v>
      </c>
      <c r="C35" s="67">
        <f>' 19-20 BOCES Budget'!I5/' 19-20 BOCES Budget'!B5</f>
        <v>410.96118007415765</v>
      </c>
      <c r="D35" s="67">
        <f>' 19-20 BOCES Budget'!I6/' 19-20 BOCES Budget'!B6</f>
        <v>880.60766287900412</v>
      </c>
      <c r="E35" s="67">
        <f>' 19-20 BOCES Budget'!I7/' 19-20 BOCES Budget'!B7</f>
        <v>585.17877274923501</v>
      </c>
      <c r="F35" s="67">
        <f>' 19-20 BOCES Budget'!I8/' 19-20 BOCES Budget'!B8</f>
        <v>180.87180781993939</v>
      </c>
      <c r="G35" s="67">
        <f>' 19-20 BOCES Budget'!I9/' 19-20 BOCES Budget'!B9</f>
        <v>600.86475139940728</v>
      </c>
      <c r="H35" s="67">
        <f>' 19-20 BOCES Budget'!I10/' 19-20 BOCES Budget'!B10</f>
        <v>276.41109186324962</v>
      </c>
      <c r="I35" s="67">
        <f>' 19-20 BOCES Budget'!I11/' 19-20 BOCES Budget'!B11</f>
        <v>150.86089677532863</v>
      </c>
      <c r="J35" s="67">
        <f>' 19-20 BOCES Budget'!I12/' 19-20 BOCES Budget'!B12</f>
        <v>334.17090100994062</v>
      </c>
      <c r="K35" s="67">
        <f>' 19-20 BOCES Budget'!I13/' 19-20 BOCES Budget'!B13</f>
        <v>307.28022220993864</v>
      </c>
      <c r="L35" s="67">
        <f>' 19-20 BOCES Budget'!I14/' 19-20 BOCES Budget'!B14</f>
        <v>347.66732114369859</v>
      </c>
      <c r="M35" s="67">
        <f>' 19-20 BOCES Budget'!I15/' 19-20 BOCES Budget'!B15</f>
        <v>364.85255956593534</v>
      </c>
      <c r="N35" s="67">
        <f>' 19-20 BOCES Budget'!I16/' 19-20 BOCES Budget'!B16</f>
        <v>159.49233040241319</v>
      </c>
      <c r="O35" s="67">
        <f>' 19-20 BOCES Budget'!I17/' 19-20 BOCES Budget'!B17</f>
        <v>986.71592600467784</v>
      </c>
      <c r="P35" s="67">
        <f>' 19-20 BOCES Budget'!I18/' 19-20 BOCES Budget'!B18</f>
        <v>251.79275766016713</v>
      </c>
      <c r="Q35" s="67">
        <f>' 19-20 BOCES Budget'!I19/' 19-20 BOCES Budget'!B19</f>
        <v>990.05569843770502</v>
      </c>
      <c r="R35" s="67">
        <f>' 19-20 BOCES Budget'!I20/' 19-20 BOCES Budget'!B20</f>
        <v>163.80096920302324</v>
      </c>
      <c r="S35" s="67">
        <f>' 19-20 BOCES Budget'!I21/' 19-20 BOCES Budget'!B21</f>
        <v>485.52617375571162</v>
      </c>
      <c r="T35" s="67">
        <f>' 19-20 BOCES Budget'!I22/' 19-20 BOCES Budget'!B22</f>
        <v>310.65431592267277</v>
      </c>
      <c r="U35" s="67">
        <f>' 19-20 BOCES Budget'!I23/' 19-20 BOCES Budget'!B23</f>
        <v>525.5722666381339</v>
      </c>
      <c r="V35" s="67">
        <f>' 19-20 BOCES Budget'!I24/' 19-20 BOCES Budget'!B24</f>
        <v>379.83694598065682</v>
      </c>
      <c r="W35" s="67">
        <f>' 19-20 BOCES Budget'!I25/' 19-20 BOCES Budget'!B25</f>
        <v>1112.231893837157</v>
      </c>
      <c r="X35" s="67">
        <f>' 19-20 BOCES Budget'!I26/' 19-20 BOCES Budget'!B26</f>
        <v>364.99082193573719</v>
      </c>
      <c r="Y35" s="67">
        <f>' 19-20 BOCES Budget'!I27/' 19-20 BOCES Budget'!B27</f>
        <v>231.02912291537987</v>
      </c>
      <c r="Z35" s="67">
        <f>' 19-20 BOCES Budget'!I28/' 19-20 BOCES Budget'!B28</f>
        <v>491.69508766549097</v>
      </c>
      <c r="AA35" s="67">
        <f>' 19-20 BOCES Budget'!I29/' 19-20 BOCES Budget'!B29</f>
        <v>314.64263247036052</v>
      </c>
      <c r="AB35" s="67">
        <f>' 19-20 BOCES Budget'!I30/' 19-20 BOCES Budget'!B30</f>
        <v>249.10153650891328</v>
      </c>
      <c r="AC35" s="67">
        <f>' 19-20 BOCES Budget'!I31/' 19-20 BOCES Budget'!B31</f>
        <v>247.53328749140465</v>
      </c>
      <c r="AD35" s="67">
        <f>' 19-20 BOCES Budget'!I32/' 19-20 BOCES Budget'!B32</f>
        <v>335.15308278530898</v>
      </c>
      <c r="AE35" s="67">
        <f>' 19-20 BOCES Budget'!I33/' 19-20 BOCES Budget'!B33</f>
        <v>501.40563343717548</v>
      </c>
      <c r="AF35" s="67">
        <f>' 19-20 BOCES Budget'!I34/' 19-20 BOCES Budget'!B34</f>
        <v>469.14018161180479</v>
      </c>
      <c r="AG35" s="67">
        <f>' 19-20 BOCES Budget'!I35/' 19-20 BOCES Budget'!B35</f>
        <v>155.70805084745763</v>
      </c>
      <c r="AH35" s="67">
        <f>' 19-20 BOCES Budget'!I36/' 19-20 BOCES Budget'!B36</f>
        <v>626.13398798896287</v>
      </c>
      <c r="AI35" s="67">
        <f>' 19-20 BOCES Budget'!I37/' 19-20 BOCES Budget'!B37</f>
        <v>380.52222436950427</v>
      </c>
      <c r="AJ35" s="67">
        <f>' 19-20 BOCES Budget'!I38/' 19-20 BOCES Budget'!B38</f>
        <v>415.65327513199856</v>
      </c>
      <c r="AK35" s="67">
        <f>' 19-20 BOCES Budget'!I39/' 19-20 BOCES Budget'!B39</f>
        <v>654.46717969488327</v>
      </c>
      <c r="AL35" s="67">
        <f>' 19-20 BOCES Budget'!I40/' 19-20 BOCES Budget'!B40</f>
        <v>333.98732163916924</v>
      </c>
      <c r="AM35" s="105"/>
      <c r="AN35" s="105">
        <f>AVERAGE(B35:AM35)</f>
        <v>425.43498132901715</v>
      </c>
      <c r="AO35" s="105">
        <f>MEDIAN(B35:AM35)</f>
        <v>364.85255956593534</v>
      </c>
    </row>
    <row r="36" spans="1:41" ht="15.75" x14ac:dyDescent="0.25">
      <c r="A36" s="36" t="s">
        <v>61</v>
      </c>
      <c r="B36" s="56">
        <f>' 19-20 BOCES Budget'!I4/' 19-20 BOCES Budget'!L4</f>
        <v>7.4855715209664914E-2</v>
      </c>
      <c r="C36" s="56">
        <f>' 19-20 BOCES Budget'!I5/' 19-20 BOCES Budget'!L5</f>
        <v>0.10386712099856621</v>
      </c>
      <c r="D36" s="56">
        <f>' 19-20 BOCES Budget'!I6/' 19-20 BOCES Budget'!L6</f>
        <v>0.20185178592463646</v>
      </c>
      <c r="E36" s="56">
        <f>' 19-20 BOCES Budget'!I7/' 19-20 BOCES Budget'!L7</f>
        <v>0.17393090744147113</v>
      </c>
      <c r="F36" s="56">
        <f>' 19-20 BOCES Budget'!I8/' 19-20 BOCES Budget'!L8</f>
        <v>6.355547837148702E-2</v>
      </c>
      <c r="G36" s="56">
        <f>' 19-20 BOCES Budget'!I9/' 19-20 BOCES Budget'!L9</f>
        <v>0.1359900456241605</v>
      </c>
      <c r="H36" s="56">
        <f>' 19-20 BOCES Budget'!I10/' 19-20 BOCES Budget'!L10</f>
        <v>0.14243372745248695</v>
      </c>
      <c r="I36" s="56">
        <f>' 19-20 BOCES Budget'!I11/' 19-20 BOCES Budget'!L11</f>
        <v>6.5486602001378957E-2</v>
      </c>
      <c r="J36" s="56">
        <f>' 19-20 BOCES Budget'!I12/' 19-20 BOCES Budget'!L12</f>
        <v>0.2499754438590415</v>
      </c>
      <c r="K36" s="56">
        <f>' 19-20 BOCES Budget'!I13/' 19-20 BOCES Budget'!L13</f>
        <v>0.12096487468334342</v>
      </c>
      <c r="L36" s="56">
        <f>' 19-20 BOCES Budget'!I14/' 19-20 BOCES Budget'!L14</f>
        <v>8.771718908791791E-2</v>
      </c>
      <c r="M36" s="56">
        <f>' 19-20 BOCES Budget'!I15/' 19-20 BOCES Budget'!L15</f>
        <v>0.14959924376359163</v>
      </c>
      <c r="N36" s="56">
        <f>' 19-20 BOCES Budget'!I16/' 19-20 BOCES Budget'!L16</f>
        <v>4.4738480667118156E-2</v>
      </c>
      <c r="O36" s="56">
        <f>' 19-20 BOCES Budget'!I17/' 19-20 BOCES Budget'!L17</f>
        <v>0.2615084218163064</v>
      </c>
      <c r="P36" s="56">
        <f>' 19-20 BOCES Budget'!I18/' 19-20 BOCES Budget'!L18</f>
        <v>0.11391631478748732</v>
      </c>
      <c r="Q36" s="56">
        <f>' 19-20 BOCES Budget'!I19/' 19-20 BOCES Budget'!L19</f>
        <v>0.20385587091541424</v>
      </c>
      <c r="R36" s="56">
        <f>' 19-20 BOCES Budget'!I20/' 19-20 BOCES Budget'!L20</f>
        <v>8.0927128018116398E-2</v>
      </c>
      <c r="S36" s="56">
        <f>' 19-20 BOCES Budget'!I21/' 19-20 BOCES Budget'!L21</f>
        <v>0.16848716253663984</v>
      </c>
      <c r="T36" s="56">
        <f>' 19-20 BOCES Budget'!I22/' 19-20 BOCES Budget'!L22</f>
        <v>0.16936985026672272</v>
      </c>
      <c r="U36" s="56">
        <f>' 19-20 BOCES Budget'!I23/' 19-20 BOCES Budget'!L23</f>
        <v>0.1881931076151343</v>
      </c>
      <c r="V36" s="56">
        <f>' 19-20 BOCES Budget'!I24/' 19-20 BOCES Budget'!L24</f>
        <v>0.20753344605198637</v>
      </c>
      <c r="W36" s="56">
        <f>' 19-20 BOCES Budget'!I25/' 19-20 BOCES Budget'!L25</f>
        <v>0.25778584849223268</v>
      </c>
      <c r="X36" s="56">
        <f>' 19-20 BOCES Budget'!I26/' 19-20 BOCES Budget'!L26</f>
        <v>0.14842641329632261</v>
      </c>
      <c r="Y36" s="56">
        <f>' 19-20 BOCES Budget'!I27/' 19-20 BOCES Budget'!L27</f>
        <v>0.11427752838846143</v>
      </c>
      <c r="Z36" s="56">
        <f>' 19-20 BOCES Budget'!I28/' 19-20 BOCES Budget'!L28</f>
        <v>0.14806158092039579</v>
      </c>
      <c r="AA36" s="56">
        <f>' 19-20 BOCES Budget'!I29/' 19-20 BOCES Budget'!L29</f>
        <v>8.8718718923251838E-2</v>
      </c>
      <c r="AB36" s="56">
        <f>' 19-20 BOCES Budget'!I30/' 19-20 BOCES Budget'!L30</f>
        <v>0.15322727429676575</v>
      </c>
      <c r="AC36" s="56">
        <f>' 19-20 BOCES Budget'!I31/' 19-20 BOCES Budget'!L31</f>
        <v>0.10990119330993739</v>
      </c>
      <c r="AD36" s="56">
        <f>' 19-20 BOCES Budget'!I32/' 19-20 BOCES Budget'!L32</f>
        <v>0.11775548974427025</v>
      </c>
      <c r="AE36" s="56">
        <f>' 19-20 BOCES Budget'!I33/' 19-20 BOCES Budget'!L33</f>
        <v>0.11561519697497988</v>
      </c>
      <c r="AF36" s="56">
        <f>' 19-20 BOCES Budget'!I34/' 19-20 BOCES Budget'!L34</f>
        <v>0.13480553578697083</v>
      </c>
      <c r="AG36" s="56">
        <f>' 19-20 BOCES Budget'!I35/' 19-20 BOCES Budget'!L35</f>
        <v>4.1106564173669084E-2</v>
      </c>
      <c r="AH36" s="56">
        <f>' 19-20 BOCES Budget'!I36/' 19-20 BOCES Budget'!L36</f>
        <v>0.16073627042546859</v>
      </c>
      <c r="AI36" s="56">
        <f>' 19-20 BOCES Budget'!I37/' 19-20 BOCES Budget'!L37</f>
        <v>0.12563245121536118</v>
      </c>
      <c r="AJ36" s="56">
        <f>' 19-20 BOCES Budget'!I38/' 19-20 BOCES Budget'!L38</f>
        <v>0.2019719327440955</v>
      </c>
      <c r="AK36" s="56">
        <f>' 19-20 BOCES Budget'!I39/' 19-20 BOCES Budget'!L39</f>
        <v>0.41454724458277831</v>
      </c>
      <c r="AL36" s="56">
        <f>' 19-20 BOCES Budget'!I40/' 19-20 BOCES Budget'!L40</f>
        <v>0.14364141611315961</v>
      </c>
      <c r="AM36" s="105"/>
      <c r="AN36" s="107">
        <f>AVERAGE(B36:AM36)</f>
        <v>0.14824239395894034</v>
      </c>
      <c r="AO36" s="107">
        <f>MEDIAN(B36:AM36)</f>
        <v>0.14243372745248695</v>
      </c>
    </row>
    <row r="37" spans="1:41" ht="15.75" x14ac:dyDescent="0.25">
      <c r="A37" s="55" t="s">
        <v>62</v>
      </c>
      <c r="B37" s="61">
        <f>' 19-20 BOCES Budget'!J4</f>
        <v>60200432</v>
      </c>
      <c r="C37" s="61">
        <f>' 19-20 BOCES Budget'!J5</f>
        <v>42144384</v>
      </c>
      <c r="D37" s="61">
        <f>' 19-20 BOCES Budget'!J6</f>
        <v>14124506</v>
      </c>
      <c r="E37" s="61">
        <f>' 19-20 BOCES Budget'!J7</f>
        <v>6753568</v>
      </c>
      <c r="F37" s="61">
        <f>' 19-20 BOCES Budget'!J8</f>
        <v>7006404</v>
      </c>
      <c r="G37" s="61">
        <f>' 19-20 BOCES Budget'!J9</f>
        <v>12814430</v>
      </c>
      <c r="H37" s="61">
        <f>' 19-20 BOCES Budget'!J10</f>
        <v>8967515</v>
      </c>
      <c r="I37" s="61">
        <f>' 19-20 BOCES Budget'!J11</f>
        <v>70211024</v>
      </c>
      <c r="J37" s="61">
        <f>' 19-20 BOCES Budget'!J12</f>
        <v>46379351.130000003</v>
      </c>
      <c r="K37" s="61">
        <f>' 19-20 BOCES Budget'!J13</f>
        <v>12868037</v>
      </c>
      <c r="L37" s="61">
        <f>' 19-20 BOCES Budget'!J14</f>
        <v>6328555</v>
      </c>
      <c r="M37" s="61">
        <f>' 19-20 BOCES Budget'!J15</f>
        <v>9178308</v>
      </c>
      <c r="N37" s="61">
        <f>' 19-20 BOCES Budget'!J16</f>
        <v>11595012</v>
      </c>
      <c r="O37" s="61">
        <f>' 19-20 BOCES Budget'!J17</f>
        <v>0</v>
      </c>
      <c r="P37" s="61">
        <f>' 19-20 BOCES Budget'!J18</f>
        <v>6877309</v>
      </c>
      <c r="Q37" s="61">
        <f>' 19-20 BOCES Budget'!J19</f>
        <v>25556274.129999999</v>
      </c>
      <c r="R37" s="61">
        <f>' 19-20 BOCES Budget'!J20</f>
        <v>27259471</v>
      </c>
      <c r="S37" s="61">
        <f>' 19-20 BOCES Budget'!J21</f>
        <v>11084944</v>
      </c>
      <c r="T37" s="61">
        <f>' 19-20 BOCES Budget'!J22</f>
        <v>71561731</v>
      </c>
      <c r="U37" s="61">
        <f>' 19-20 BOCES Budget'!J23</f>
        <v>9476657.0899999999</v>
      </c>
      <c r="V37" s="61">
        <f>' 19-20 BOCES Budget'!J24</f>
        <v>37546997</v>
      </c>
      <c r="W37" s="61">
        <f>' 19-20 BOCES Budget'!J25</f>
        <v>37833938</v>
      </c>
      <c r="X37" s="61">
        <f>' 19-20 BOCES Budget'!J26</f>
        <v>10196575</v>
      </c>
      <c r="Y37" s="61">
        <f>' 19-20 BOCES Budget'!J27</f>
        <v>8863732</v>
      </c>
      <c r="Z37" s="61">
        <f>' 19-20 BOCES Budget'!J28</f>
        <v>7861045</v>
      </c>
      <c r="AA37" s="61">
        <f>' 19-20 BOCES Budget'!J29</f>
        <v>6106552</v>
      </c>
      <c r="AB37" s="61">
        <f>' 19-20 BOCES Budget'!J30</f>
        <v>7531741</v>
      </c>
      <c r="AC37" s="61">
        <f>' 19-20 BOCES Budget'!J31</f>
        <v>13291144</v>
      </c>
      <c r="AD37" s="61">
        <f>' 19-20 BOCES Budget'!J32</f>
        <v>11425174</v>
      </c>
      <c r="AE37" s="61">
        <f>' 19-20 BOCES Budget'!J33</f>
        <v>9945613</v>
      </c>
      <c r="AF37" s="61">
        <f>' 19-20 BOCES Budget'!J34</f>
        <v>25803128</v>
      </c>
      <c r="AG37" s="61">
        <f>' 19-20 BOCES Budget'!J35</f>
        <v>2455554</v>
      </c>
      <c r="AH37" s="61">
        <f>' 19-20 BOCES Budget'!J36</f>
        <v>8547701</v>
      </c>
      <c r="AI37" s="61">
        <f>' 19-20 BOCES Budget'!J37</f>
        <v>14885930</v>
      </c>
      <c r="AJ37" s="61">
        <f>' 19-20 BOCES Budget'!J38</f>
        <v>8446415</v>
      </c>
      <c r="AK37" s="61">
        <f>' 19-20 BOCES Budget'!J39</f>
        <v>30154892</v>
      </c>
      <c r="AL37" s="61">
        <f>' 19-20 BOCES Budget'!J40</f>
        <v>8181753.9699999997</v>
      </c>
      <c r="AM37" s="105">
        <f t="shared" si="0"/>
        <v>709465797.31999993</v>
      </c>
      <c r="AN37" s="106"/>
      <c r="AO37" s="106"/>
    </row>
    <row r="38" spans="1:41" ht="15.75" x14ac:dyDescent="0.25">
      <c r="A38" s="55" t="s">
        <v>85</v>
      </c>
      <c r="B38" s="67">
        <f>' 19-20 BOCES Budget'!J4/' 19-20 BOCES Budget'!B4</f>
        <v>915.45669099756697</v>
      </c>
      <c r="C38" s="67">
        <f>' 19-20 BOCES Budget'!J5/' 19-20 BOCES Budget'!B5</f>
        <v>1358.8387554409157</v>
      </c>
      <c r="D38" s="67">
        <f>' 19-20 BOCES Budget'!J6/' 19-20 BOCES Budget'!B6</f>
        <v>806.51550276937132</v>
      </c>
      <c r="E38" s="67">
        <f>' 19-20 BOCES Budget'!J7/' 19-20 BOCES Budget'!B7</f>
        <v>543.85311644387184</v>
      </c>
      <c r="F38" s="67">
        <f>' 19-20 BOCES Budget'!J8/' 19-20 BOCES Budget'!B8</f>
        <v>505.43961910258258</v>
      </c>
      <c r="G38" s="67">
        <f>' 19-20 BOCES Budget'!J9/' 19-20 BOCES Budget'!B9</f>
        <v>1054.8592360882449</v>
      </c>
      <c r="H38" s="67">
        <f>' 19-20 BOCES Budget'!J10/' 19-20 BOCES Budget'!B10</f>
        <v>228.44843837570693</v>
      </c>
      <c r="I38" s="67">
        <f>' 19-20 BOCES Budget'!J11/' 19-20 BOCES Budget'!B11</f>
        <v>441.16812024027951</v>
      </c>
      <c r="J38" s="67">
        <f>' 19-20 BOCES Budget'!J12/' 19-20 BOCES Budget'!B12</f>
        <v>460.1217398162662</v>
      </c>
      <c r="K38" s="67">
        <f>' 19-20 BOCES Budget'!J13/' 19-20 BOCES Budget'!B13</f>
        <v>355.64747664584598</v>
      </c>
      <c r="L38" s="67">
        <f>' 19-20 BOCES Budget'!J14/' 19-20 BOCES Budget'!B14</f>
        <v>776.60510492084916</v>
      </c>
      <c r="M38" s="67">
        <f>' 19-20 BOCES Budget'!J15/' 19-20 BOCES Budget'!B15</f>
        <v>433.0411889596603</v>
      </c>
      <c r="N38" s="67">
        <f>' 19-20 BOCES Budget'!J16/' 19-20 BOCES Budget'!B16</f>
        <v>744.17636865412999</v>
      </c>
      <c r="O38" s="67">
        <f>' 19-20 BOCES Budget'!J17/' 19-20 BOCES Budget'!B17</f>
        <v>0</v>
      </c>
      <c r="P38" s="67">
        <f>' 19-20 BOCES Budget'!J18/' 19-20 BOCES Budget'!B18</f>
        <v>294.72076280265696</v>
      </c>
      <c r="Q38" s="67">
        <f>' 19-20 BOCES Budget'!J19/' 19-20 BOCES Budget'!B19</f>
        <v>1677.5813397663121</v>
      </c>
      <c r="R38" s="67">
        <f>' 19-20 BOCES Budget'!J20/' 19-20 BOCES Budget'!B20</f>
        <v>375.283546952655</v>
      </c>
      <c r="S38" s="67">
        <f>' 19-20 BOCES Budget'!J21/' 19-20 BOCES Budget'!B21</f>
        <v>339.93510993897388</v>
      </c>
      <c r="T38" s="67">
        <f>' 19-20 BOCES Budget'!J22/' 19-20 BOCES Budget'!B22</f>
        <v>353.72490101775008</v>
      </c>
      <c r="U38" s="67">
        <f>' 19-20 BOCES Budget'!J23/' 19-20 BOCES Budget'!B23</f>
        <v>405.59200042799057</v>
      </c>
      <c r="V38" s="67">
        <f>' 19-20 BOCES Budget'!J24/' 19-20 BOCES Budget'!B24</f>
        <v>492.0582522999502</v>
      </c>
      <c r="W38" s="67">
        <f>' 19-20 BOCES Budget'!J25/' 19-20 BOCES Budget'!B25</f>
        <v>1063.7072087269455</v>
      </c>
      <c r="X38" s="67">
        <f>' 19-20 BOCES Budget'!J26/' 19-20 BOCES Budget'!B26</f>
        <v>166.81786205091291</v>
      </c>
      <c r="Y38" s="67">
        <f>' 19-20 BOCES Budget'!J27/' 19-20 BOCES Budget'!B27</f>
        <v>273.74095120444719</v>
      </c>
      <c r="Z38" s="67">
        <f>' 19-20 BOCES Budget'!J28/' 19-20 BOCES Budget'!B28</f>
        <v>401.83228543679394</v>
      </c>
      <c r="AA38" s="67">
        <f>' 19-20 BOCES Budget'!J29/' 19-20 BOCES Budget'!B29</f>
        <v>738.75538349866929</v>
      </c>
      <c r="AB38" s="67">
        <f>' 19-20 BOCES Budget'!J30/' 19-20 BOCES Budget'!B30</f>
        <v>144.83838772331302</v>
      </c>
      <c r="AC38" s="67">
        <f>' 19-20 BOCES Budget'!J31/' 19-20 BOCES Budget'!B31</f>
        <v>415.4261424017003</v>
      </c>
      <c r="AD38" s="67">
        <f>' 19-20 BOCES Budget'!J32/' 19-20 BOCES Budget'!B32</f>
        <v>271.2465041190855</v>
      </c>
      <c r="AE38" s="67">
        <f>' 19-20 BOCES Budget'!J33/' 19-20 BOCES Budget'!B33</f>
        <v>645.48370976116303</v>
      </c>
      <c r="AF38" s="67">
        <f>' 19-20 BOCES Budget'!J34/' 19-20 BOCES Budget'!B34</f>
        <v>861.4251185150564</v>
      </c>
      <c r="AG38" s="67">
        <f>' 19-20 BOCES Budget'!J35/' 19-20 BOCES Budget'!B35</f>
        <v>260.12224576271188</v>
      </c>
      <c r="AH38" s="67">
        <f>' 19-20 BOCES Budget'!J36/' 19-20 BOCES Budget'!B36</f>
        <v>693.69428664177894</v>
      </c>
      <c r="AI38" s="67">
        <f>' 19-20 BOCES Budget'!J37/' 19-20 BOCES Budget'!B37</f>
        <v>719.19654072857281</v>
      </c>
      <c r="AJ38" s="67">
        <f>' 19-20 BOCES Budget'!J38/' 19-20 BOCES Budget'!B38</f>
        <v>220.77513199853627</v>
      </c>
      <c r="AK38" s="67">
        <f>' 19-20 BOCES Budget'!J39/' 19-20 BOCES Budget'!B39</f>
        <v>271.40895549255208</v>
      </c>
      <c r="AL38" s="67">
        <f>' 19-20 BOCES Budget'!J40/' 19-20 BOCES Budget'!B40</f>
        <v>101.56982322197807</v>
      </c>
      <c r="AM38" s="111"/>
      <c r="AN38" s="105">
        <f>AVERAGE(B38:AM38)</f>
        <v>535.4894002417783</v>
      </c>
      <c r="AO38" s="105">
        <f>MEDIAN(B38:AM38)</f>
        <v>433.0411889596603</v>
      </c>
    </row>
    <row r="39" spans="1:41" ht="15.75" x14ac:dyDescent="0.25">
      <c r="A39" s="55" t="s">
        <v>66</v>
      </c>
      <c r="B39" s="59">
        <f>' 19-20 BOCES Budget'!J4/' 19-20 BOCES Budget'!L4</f>
        <v>0.41651663699767993</v>
      </c>
      <c r="C39" s="59">
        <f>' 19-20 BOCES Budget'!J5/' 19-20 BOCES Budget'!L5</f>
        <v>0.34343552693579066</v>
      </c>
      <c r="D39" s="59">
        <f>' 19-20 BOCES Budget'!J6/' 19-20 BOCES Budget'!L6</f>
        <v>0.18486847375103072</v>
      </c>
      <c r="E39" s="59">
        <f>' 19-20 BOCES Budget'!J7/' 19-20 BOCES Budget'!L7</f>
        <v>0.16164780826472377</v>
      </c>
      <c r="F39" s="59">
        <f>' 19-20 BOCES Budget'!J8/' 19-20 BOCES Budget'!L8</f>
        <v>0.17760344836021216</v>
      </c>
      <c r="G39" s="59">
        <f>' 19-20 BOCES Budget'!J9/' 19-20 BOCES Budget'!L9</f>
        <v>0.23873984171748008</v>
      </c>
      <c r="H39" s="59">
        <f>' 19-20 BOCES Budget'!J10/' 19-20 BOCES Budget'!L10</f>
        <v>0.11771872969790149</v>
      </c>
      <c r="I39" s="59">
        <f>' 19-20 BOCES Budget'!J11/' 19-20 BOCES Budget'!L11</f>
        <v>0.19150490102745013</v>
      </c>
      <c r="J39" s="59">
        <f>' 19-20 BOCES Budget'!J12/' 19-20 BOCES Budget'!L12</f>
        <v>0.34419255474414889</v>
      </c>
      <c r="K39" s="59">
        <f>' 19-20 BOCES Budget'!J13/' 19-20 BOCES Budget'!L13</f>
        <v>0.14000527640376265</v>
      </c>
      <c r="L39" s="59">
        <f>' 19-20 BOCES Budget'!J14/' 19-20 BOCES Budget'!L14</f>
        <v>0.19593908513141009</v>
      </c>
      <c r="M39" s="59">
        <f>' 19-20 BOCES Budget'!J15/' 19-20 BOCES Budget'!L15</f>
        <v>0.17755839362597203</v>
      </c>
      <c r="N39" s="59">
        <f>' 19-20 BOCES Budget'!J16/' 19-20 BOCES Budget'!L16</f>
        <v>0.20874558668719062</v>
      </c>
      <c r="O39" s="59">
        <f>' 19-20 BOCES Budget'!J17/' 19-20 BOCES Budget'!L17</f>
        <v>0</v>
      </c>
      <c r="P39" s="59">
        <f>' 19-20 BOCES Budget'!J18/' 19-20 BOCES Budget'!L18</f>
        <v>0.13333784300161816</v>
      </c>
      <c r="Q39" s="59">
        <f>' 19-20 BOCES Budget'!J19/' 19-20 BOCES Budget'!L19</f>
        <v>0.345419763341756</v>
      </c>
      <c r="R39" s="59">
        <f>' 19-20 BOCES Budget'!J20/' 19-20 BOCES Budget'!L20</f>
        <v>0.18541172128039984</v>
      </c>
      <c r="S39" s="59">
        <f>' 19-20 BOCES Budget'!J21/' 19-20 BOCES Budget'!L21</f>
        <v>0.11796419063705454</v>
      </c>
      <c r="T39" s="59">
        <f>' 19-20 BOCES Budget'!J22/' 19-20 BOCES Budget'!L22</f>
        <v>0.19285208815801669</v>
      </c>
      <c r="U39" s="59">
        <f>' 19-20 BOCES Budget'!J23/' 19-20 BOCES Budget'!L23</f>
        <v>0.14523144357032211</v>
      </c>
      <c r="V39" s="59">
        <f>' 19-20 BOCES Budget'!J24/' 19-20 BOCES Budget'!L24</f>
        <v>0.26884837254174526</v>
      </c>
      <c r="W39" s="59">
        <f>' 19-20 BOCES Budget'!J25/' 19-20 BOCES Budget'!L25</f>
        <v>0.24653911371213322</v>
      </c>
      <c r="X39" s="59">
        <f>' 19-20 BOCES Budget'!J26/' 19-20 BOCES Budget'!L26</f>
        <v>6.7837807007479156E-2</v>
      </c>
      <c r="Y39" s="59">
        <f>' 19-20 BOCES Budget'!J27/' 19-20 BOCES Budget'!L27</f>
        <v>0.13540474433523525</v>
      </c>
      <c r="Z39" s="59">
        <f>' 19-20 BOCES Budget'!J28/' 19-20 BOCES Budget'!L28</f>
        <v>0.12100166330541742</v>
      </c>
      <c r="AA39" s="59">
        <f>' 19-20 BOCES Budget'!J29/' 19-20 BOCES Budget'!L29</f>
        <v>0.20830435693685465</v>
      </c>
      <c r="AB39" s="59">
        <f>' 19-20 BOCES Budget'!J30/' 19-20 BOCES Budget'!L30</f>
        <v>8.909295251812821E-2</v>
      </c>
      <c r="AC39" s="59">
        <f>' 19-20 BOCES Budget'!J31/' 19-20 BOCES Budget'!L31</f>
        <v>0.18444318840825075</v>
      </c>
      <c r="AD39" s="59">
        <f>' 19-20 BOCES Budget'!J32/' 19-20 BOCES Budget'!L32</f>
        <v>9.5302017419975862E-2</v>
      </c>
      <c r="AE39" s="59">
        <f>' 19-20 BOCES Budget'!J33/' 19-20 BOCES Budget'!L33</f>
        <v>0.14883703187895717</v>
      </c>
      <c r="AF39" s="59">
        <f>' 19-20 BOCES Budget'!J34/' 19-20 BOCES Budget'!L34</f>
        <v>0.24752702751406155</v>
      </c>
      <c r="AG39" s="59">
        <f>' 19-20 BOCES Budget'!J35/' 19-20 BOCES Budget'!L35</f>
        <v>6.8671669385413955E-2</v>
      </c>
      <c r="AH39" s="59">
        <f>' 19-20 BOCES Budget'!J36/' 19-20 BOCES Budget'!L36</f>
        <v>0.17807982730402586</v>
      </c>
      <c r="AI39" s="59">
        <f>' 19-20 BOCES Budget'!J37/' 19-20 BOCES Budget'!L37</f>
        <v>0.23744848140486194</v>
      </c>
      <c r="AJ39" s="59">
        <f>' 19-20 BOCES Budget'!J38/' 19-20 BOCES Budget'!L38</f>
        <v>0.10727782692778411</v>
      </c>
      <c r="AK39" s="59">
        <f>' 19-20 BOCES Budget'!J39/' 19-20 BOCES Budget'!L39</f>
        <v>0.17191363928590142</v>
      </c>
      <c r="AL39" s="59">
        <f>' 19-20 BOCES Budget'!J40/' 19-20 BOCES Budget'!L40</f>
        <v>4.3683194830163211E-2</v>
      </c>
      <c r="AM39" s="112"/>
      <c r="AN39" s="107">
        <f>AVERAGE(B39:AM39)</f>
        <v>0.17942989805541379</v>
      </c>
      <c r="AO39" s="107">
        <f>MEDIAN(B39:AM39)</f>
        <v>0.17760344836021216</v>
      </c>
    </row>
    <row r="40" spans="1:41" s="2" customFormat="1" ht="28.5" x14ac:dyDescent="0.45">
      <c r="A40" s="40"/>
      <c r="B40" s="41"/>
      <c r="C40" s="42"/>
      <c r="D40" s="16"/>
      <c r="E40" s="16"/>
      <c r="F40" s="17"/>
      <c r="G40" s="17"/>
      <c r="H40" s="17"/>
      <c r="I40" s="17"/>
      <c r="J40" s="17"/>
      <c r="K40" s="17"/>
      <c r="L40" s="6"/>
      <c r="M40" s="6"/>
      <c r="N40" s="6"/>
      <c r="O40" s="18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10"/>
      <c r="AN40" s="110"/>
      <c r="AO40" s="110"/>
    </row>
    <row r="41" spans="1:41" ht="15.75" x14ac:dyDescent="0.25">
      <c r="A41" s="4"/>
      <c r="B41" s="7"/>
      <c r="C41" s="10"/>
      <c r="D41" s="7"/>
      <c r="E41" s="7"/>
      <c r="F41" s="9"/>
      <c r="G41" s="9"/>
      <c r="H41" s="9"/>
      <c r="I41" s="9"/>
      <c r="O41" s="9"/>
      <c r="AM41" s="68"/>
      <c r="AN41" s="68"/>
      <c r="AO41" s="68"/>
    </row>
    <row r="42" spans="1:41" s="3" customFormat="1" ht="15.75" x14ac:dyDescent="0.25">
      <c r="A42" s="4"/>
      <c r="B42" s="7"/>
      <c r="C42" s="10"/>
      <c r="D42" s="7"/>
      <c r="E42" s="7"/>
      <c r="F42" s="9"/>
      <c r="G42" s="9"/>
      <c r="H42" s="9"/>
      <c r="I42" s="9"/>
      <c r="O42" s="9"/>
      <c r="AF42"/>
      <c r="AG42"/>
      <c r="AH42"/>
      <c r="AI42"/>
      <c r="AJ42"/>
      <c r="AK42"/>
      <c r="AL42"/>
      <c r="AM42" s="69"/>
      <c r="AN42" s="69"/>
      <c r="AO42" s="69"/>
    </row>
    <row r="43" spans="1:41" s="3" customFormat="1" ht="15.75" x14ac:dyDescent="0.25">
      <c r="A43" s="4"/>
      <c r="B43" s="7"/>
      <c r="C43" s="10"/>
      <c r="D43" s="7"/>
      <c r="E43" s="7"/>
      <c r="F43" s="9"/>
      <c r="G43" s="9"/>
      <c r="H43" s="9"/>
      <c r="I43" s="9"/>
      <c r="O43" s="9"/>
      <c r="AM43" s="69"/>
      <c r="AN43" s="69"/>
      <c r="AO43" s="69"/>
    </row>
    <row r="44" spans="1:41" s="3" customFormat="1" x14ac:dyDescent="0.25">
      <c r="A44" s="4"/>
      <c r="B44" s="7"/>
      <c r="C44" s="10"/>
      <c r="D44" s="7"/>
      <c r="E44" s="7"/>
      <c r="F44" s="9"/>
      <c r="G44" s="9"/>
      <c r="H44" s="9"/>
      <c r="I44" s="9"/>
      <c r="O44" s="9"/>
    </row>
    <row r="45" spans="1:41" s="3" customFormat="1" x14ac:dyDescent="0.25">
      <c r="A45" s="4"/>
      <c r="B45" s="7"/>
      <c r="C45" s="10"/>
      <c r="D45" s="7"/>
      <c r="E45" s="7"/>
      <c r="F45" s="9"/>
      <c r="G45" s="9"/>
      <c r="H45" s="9"/>
      <c r="I45" s="9"/>
      <c r="O45" s="9"/>
    </row>
    <row r="46" spans="1:41" s="3" customFormat="1" x14ac:dyDescent="0.25">
      <c r="A46" s="4"/>
      <c r="B46" s="7"/>
      <c r="C46" s="10"/>
      <c r="D46" s="7"/>
      <c r="E46" s="7"/>
      <c r="F46" s="9"/>
      <c r="G46" s="9"/>
      <c r="H46" s="9"/>
      <c r="I46" s="9"/>
      <c r="O46" s="9"/>
    </row>
    <row r="47" spans="1:41" s="3" customFormat="1" x14ac:dyDescent="0.25">
      <c r="A47" s="4"/>
      <c r="B47" s="7"/>
      <c r="C47" s="10"/>
      <c r="D47" s="7"/>
      <c r="E47" s="7"/>
      <c r="F47" s="9"/>
      <c r="G47" s="9"/>
      <c r="H47" s="9"/>
      <c r="I47" s="9"/>
      <c r="O47" s="9"/>
    </row>
    <row r="48" spans="1:41" s="3" customFormat="1" x14ac:dyDescent="0.25">
      <c r="A48" s="4"/>
      <c r="B48" s="7"/>
      <c r="C48" s="10"/>
      <c r="D48" s="7"/>
      <c r="E48" s="7"/>
      <c r="F48" s="9"/>
      <c r="G48" s="9"/>
      <c r="H48" s="9"/>
      <c r="I48" s="9"/>
      <c r="O48" s="9"/>
    </row>
    <row r="49" spans="1:38" s="3" customFormat="1" x14ac:dyDescent="0.25">
      <c r="A49" s="4"/>
      <c r="B49" s="7"/>
      <c r="C49" s="10"/>
      <c r="D49" s="7"/>
      <c r="E49" s="7"/>
      <c r="F49" s="9"/>
      <c r="G49" s="9"/>
      <c r="H49" s="9"/>
      <c r="I49" s="9"/>
      <c r="O49" s="9"/>
    </row>
    <row r="50" spans="1:38" s="3" customFormat="1" x14ac:dyDescent="0.25">
      <c r="A50" s="4"/>
      <c r="B50" s="7"/>
      <c r="C50" s="10"/>
      <c r="D50" s="7"/>
      <c r="E50" s="7"/>
      <c r="F50" s="9"/>
      <c r="G50" s="9"/>
      <c r="H50" s="9"/>
      <c r="I50" s="9"/>
      <c r="O50" s="9"/>
    </row>
    <row r="51" spans="1:38" s="3" customFormat="1" x14ac:dyDescent="0.25">
      <c r="A51" s="4"/>
      <c r="B51" s="7"/>
      <c r="C51" s="10"/>
      <c r="D51" s="7"/>
      <c r="E51" s="7"/>
      <c r="F51" s="9"/>
      <c r="G51" s="9"/>
      <c r="H51" s="9"/>
      <c r="I51" s="9"/>
      <c r="O51" s="9"/>
    </row>
    <row r="52" spans="1:38" s="3" customFormat="1" x14ac:dyDescent="0.25">
      <c r="A52" s="4"/>
      <c r="B52" s="7"/>
      <c r="C52" s="10"/>
      <c r="D52" s="7"/>
      <c r="E52" s="7"/>
      <c r="F52" s="9"/>
      <c r="G52" s="9"/>
      <c r="H52" s="9"/>
      <c r="I52" s="9"/>
      <c r="O52" s="9"/>
    </row>
    <row r="53" spans="1:38" s="3" customFormat="1" x14ac:dyDescent="0.25">
      <c r="A53" s="4"/>
      <c r="B53" s="7"/>
      <c r="C53" s="10"/>
      <c r="D53" s="7"/>
      <c r="E53" s="7"/>
      <c r="F53" s="9"/>
      <c r="G53" s="9"/>
      <c r="H53" s="9"/>
      <c r="I53" s="9"/>
      <c r="O53" s="9"/>
    </row>
    <row r="54" spans="1:38" s="3" customFormat="1" x14ac:dyDescent="0.25">
      <c r="A54" s="4"/>
      <c r="B54" s="7"/>
      <c r="C54" s="10"/>
      <c r="D54" s="7"/>
      <c r="E54" s="7"/>
      <c r="F54" s="9"/>
      <c r="G54" s="9"/>
      <c r="H54" s="9"/>
      <c r="I54" s="9"/>
      <c r="O54" s="9"/>
    </row>
    <row r="55" spans="1:38" s="3" customFormat="1" x14ac:dyDescent="0.25">
      <c r="A55" s="4"/>
      <c r="B55" s="7"/>
      <c r="C55" s="10"/>
      <c r="D55" s="7"/>
      <c r="E55" s="7"/>
      <c r="F55" s="9"/>
      <c r="G55" s="9"/>
      <c r="H55" s="9"/>
      <c r="I55" s="9"/>
      <c r="O55" s="9"/>
    </row>
    <row r="56" spans="1:38" s="3" customFormat="1" x14ac:dyDescent="0.25">
      <c r="A56" s="4"/>
      <c r="B56" s="7"/>
      <c r="C56" s="10"/>
      <c r="D56" s="7"/>
      <c r="E56" s="7"/>
      <c r="F56" s="9"/>
      <c r="G56" s="9"/>
      <c r="H56" s="9"/>
      <c r="I56" s="9"/>
      <c r="O56" s="9"/>
    </row>
    <row r="57" spans="1:38" s="3" customFormat="1" x14ac:dyDescent="0.25">
      <c r="A57" s="4"/>
      <c r="B57" s="7"/>
      <c r="C57" s="10"/>
      <c r="D57" s="7"/>
      <c r="E57" s="7"/>
      <c r="F57" s="9"/>
      <c r="G57" s="9"/>
      <c r="H57" s="9"/>
      <c r="I57" s="9"/>
      <c r="O57" s="9"/>
    </row>
    <row r="58" spans="1:38" s="3" customFormat="1" x14ac:dyDescent="0.25">
      <c r="A58" s="4"/>
      <c r="B58" s="7"/>
      <c r="C58" s="10"/>
      <c r="D58" s="7"/>
      <c r="E58" s="7"/>
      <c r="F58" s="9"/>
      <c r="G58" s="9"/>
      <c r="H58" s="9"/>
      <c r="I58" s="9"/>
      <c r="O58" s="9"/>
    </row>
    <row r="59" spans="1:38" s="3" customFormat="1" x14ac:dyDescent="0.25">
      <c r="A59" s="4"/>
      <c r="B59" s="7"/>
      <c r="C59" s="10"/>
      <c r="D59" s="7"/>
      <c r="E59" s="7"/>
      <c r="F59" s="9"/>
      <c r="G59" s="9"/>
      <c r="H59" s="9"/>
      <c r="I59" s="9"/>
      <c r="O59" s="9"/>
    </row>
    <row r="60" spans="1:38" s="3" customFormat="1" x14ac:dyDescent="0.25">
      <c r="A60" s="4"/>
      <c r="B60" s="7"/>
      <c r="C60" s="10"/>
      <c r="D60" s="7"/>
      <c r="E60" s="7"/>
      <c r="F60" s="9"/>
      <c r="G60" s="9"/>
      <c r="H60" s="9"/>
      <c r="I60" s="9"/>
      <c r="O60" s="9"/>
    </row>
    <row r="61" spans="1:38" s="3" customFormat="1" x14ac:dyDescent="0.25">
      <c r="A61" s="4"/>
      <c r="B61" s="7"/>
      <c r="C61" s="10"/>
      <c r="D61" s="7"/>
      <c r="E61" s="7"/>
      <c r="F61" s="9"/>
      <c r="G61" s="9"/>
      <c r="H61" s="9"/>
      <c r="I61" s="9"/>
      <c r="O61" s="9"/>
    </row>
    <row r="62" spans="1:38" s="3" customFormat="1" x14ac:dyDescent="0.25">
      <c r="A62" s="4"/>
      <c r="B62" s="7"/>
      <c r="C62" s="10"/>
      <c r="D62" s="7"/>
      <c r="E62" s="7"/>
      <c r="F62" s="9"/>
      <c r="G62" s="9"/>
      <c r="H62" s="9"/>
      <c r="I62" s="9"/>
      <c r="O62" s="9"/>
    </row>
    <row r="63" spans="1:38" x14ac:dyDescent="0.25">
      <c r="A63" s="4"/>
      <c r="B63" s="7"/>
      <c r="AF63" s="3"/>
      <c r="AG63" s="3"/>
      <c r="AH63" s="3"/>
      <c r="AI63" s="3"/>
      <c r="AJ63" s="3"/>
      <c r="AK63" s="3"/>
      <c r="AL63" s="3"/>
    </row>
    <row r="64" spans="1:38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</sheetData>
  <pageMargins left="0" right="0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9" sqref="A39"/>
    </sheetView>
  </sheetViews>
  <sheetFormatPr defaultRowHeight="15" x14ac:dyDescent="0.25"/>
  <cols>
    <col min="1" max="1" width="60.7109375" customWidth="1"/>
    <col min="2" max="2" width="15.42578125" style="74" customWidth="1"/>
    <col min="3" max="3" width="17" style="1" customWidth="1"/>
    <col min="4" max="4" width="17.28515625" style="3" customWidth="1"/>
    <col min="5" max="5" width="16.5703125" style="3" customWidth="1"/>
    <col min="6" max="6" width="18.7109375" style="8" customWidth="1"/>
    <col min="7" max="7" width="17.28515625" style="8" customWidth="1"/>
    <col min="8" max="8" width="17.5703125" style="8" customWidth="1"/>
    <col min="9" max="9" width="17.7109375" style="8" customWidth="1"/>
    <col min="10" max="10" width="18.28515625" style="3" customWidth="1"/>
    <col min="11" max="11" width="19" style="3" customWidth="1"/>
    <col min="12" max="12" width="19.42578125" style="3" customWidth="1"/>
    <col min="13" max="13" width="15.28515625" style="3" customWidth="1"/>
    <col min="14" max="14" width="15.85546875" style="3" customWidth="1"/>
    <col min="15" max="15" width="15.7109375" style="8" customWidth="1"/>
    <col min="16" max="16" width="17.7109375" style="3" customWidth="1"/>
  </cols>
  <sheetData>
    <row r="1" spans="1:18" s="14" customFormat="1" ht="49.9" customHeight="1" x14ac:dyDescent="0.25">
      <c r="A1" s="100" t="s">
        <v>1</v>
      </c>
      <c r="B1" s="115" t="s">
        <v>91</v>
      </c>
      <c r="C1" s="46" t="s">
        <v>41</v>
      </c>
      <c r="D1" s="45" t="s">
        <v>38</v>
      </c>
      <c r="E1" s="46" t="s">
        <v>63</v>
      </c>
      <c r="F1" s="47" t="s">
        <v>42</v>
      </c>
      <c r="G1" s="97" t="s">
        <v>55</v>
      </c>
      <c r="H1" s="47" t="s">
        <v>43</v>
      </c>
      <c r="I1" s="47" t="s">
        <v>65</v>
      </c>
      <c r="J1" s="47" t="s">
        <v>62</v>
      </c>
      <c r="K1" s="98" t="s">
        <v>48</v>
      </c>
      <c r="L1" s="98" t="s">
        <v>44</v>
      </c>
      <c r="M1" s="47" t="s">
        <v>45</v>
      </c>
      <c r="N1" s="47" t="s">
        <v>46</v>
      </c>
      <c r="O1" s="99" t="s">
        <v>40</v>
      </c>
      <c r="P1" s="47" t="s">
        <v>39</v>
      </c>
      <c r="Q1" s="78"/>
    </row>
    <row r="2" spans="1:18" s="2" customFormat="1" ht="28.5" x14ac:dyDescent="0.45">
      <c r="A2" s="20" t="s">
        <v>89</v>
      </c>
      <c r="B2" s="71"/>
      <c r="C2" s="30"/>
      <c r="D2" s="16"/>
      <c r="E2" s="16"/>
      <c r="F2" s="17"/>
      <c r="G2" s="17"/>
      <c r="H2" s="17"/>
      <c r="I2" s="17"/>
      <c r="J2" s="17"/>
      <c r="K2" s="17"/>
      <c r="L2" s="48"/>
      <c r="M2" s="48"/>
      <c r="N2" s="48"/>
      <c r="O2" s="50"/>
      <c r="P2" s="48"/>
      <c r="Q2" s="79"/>
    </row>
    <row r="3" spans="1:18" s="2" customFormat="1" ht="28.5" x14ac:dyDescent="0.45">
      <c r="A3" s="24"/>
      <c r="B3" s="72"/>
      <c r="C3" s="31"/>
      <c r="D3" s="26"/>
      <c r="E3" s="26"/>
      <c r="F3" s="51"/>
      <c r="G3" s="53"/>
      <c r="H3" s="52"/>
      <c r="I3" s="54"/>
      <c r="J3" s="51"/>
      <c r="K3" s="51"/>
      <c r="L3" s="52"/>
      <c r="M3" s="52"/>
      <c r="N3" s="52"/>
      <c r="O3" s="29"/>
      <c r="P3" s="51"/>
      <c r="Q3" s="79"/>
    </row>
    <row r="4" spans="1:18" ht="23.45" customHeight="1" x14ac:dyDescent="0.3">
      <c r="A4" s="129" t="s">
        <v>33</v>
      </c>
      <c r="B4" s="85">
        <v>65760</v>
      </c>
      <c r="C4" s="86">
        <v>11909690</v>
      </c>
      <c r="D4" s="85">
        <v>2413612</v>
      </c>
      <c r="E4" s="85">
        <v>13213655</v>
      </c>
      <c r="F4" s="86">
        <v>34204420</v>
      </c>
      <c r="G4" s="86">
        <v>2850591</v>
      </c>
      <c r="H4" s="86">
        <v>8921552</v>
      </c>
      <c r="I4" s="86">
        <v>10819127</v>
      </c>
      <c r="J4" s="86">
        <v>60200432</v>
      </c>
      <c r="K4" s="86">
        <f>SUM(E4:J4)</f>
        <v>130209777</v>
      </c>
      <c r="L4" s="93">
        <f>SUM(C4:J4)</f>
        <v>144533079</v>
      </c>
      <c r="M4" s="86"/>
      <c r="N4" s="86"/>
      <c r="O4" s="86"/>
      <c r="P4" s="75"/>
      <c r="Q4" s="80"/>
    </row>
    <row r="5" spans="1:18" s="12" customFormat="1" ht="22.15" customHeight="1" x14ac:dyDescent="0.3">
      <c r="A5" s="116" t="s">
        <v>34</v>
      </c>
      <c r="B5" s="117">
        <v>31015</v>
      </c>
      <c r="C5" s="118">
        <v>3157108</v>
      </c>
      <c r="D5" s="117">
        <v>2024884</v>
      </c>
      <c r="E5" s="117">
        <v>10688801</v>
      </c>
      <c r="F5" s="118">
        <v>40966971</v>
      </c>
      <c r="G5" s="118">
        <v>1448099</v>
      </c>
      <c r="H5" s="118">
        <v>9537899</v>
      </c>
      <c r="I5" s="118">
        <v>12745961</v>
      </c>
      <c r="J5" s="118">
        <v>42144384</v>
      </c>
      <c r="K5" s="118">
        <f t="shared" ref="K5:K40" si="0">SUM(E5:J5)</f>
        <v>117532115</v>
      </c>
      <c r="L5" s="118">
        <f t="shared" ref="L5:L40" si="1">SUM(C5:J5)</f>
        <v>122714107</v>
      </c>
      <c r="M5" s="118">
        <v>1205009</v>
      </c>
      <c r="N5" s="118"/>
      <c r="O5" s="118">
        <v>819875</v>
      </c>
      <c r="P5" s="119"/>
      <c r="Q5" s="13"/>
      <c r="R5" s="13"/>
    </row>
    <row r="6" spans="1:18" s="5" customFormat="1" ht="18.75" x14ac:dyDescent="0.3">
      <c r="A6" s="19" t="s">
        <v>35</v>
      </c>
      <c r="B6" s="85">
        <v>17513</v>
      </c>
      <c r="C6" s="87">
        <v>2433000</v>
      </c>
      <c r="D6" s="87">
        <v>2930500</v>
      </c>
      <c r="E6" s="87">
        <v>10223926</v>
      </c>
      <c r="F6" s="88">
        <v>19561905</v>
      </c>
      <c r="G6" s="87">
        <v>6289229</v>
      </c>
      <c r="H6" s="87">
        <v>5417852</v>
      </c>
      <c r="I6" s="87">
        <v>15422082</v>
      </c>
      <c r="J6" s="87">
        <v>14124506</v>
      </c>
      <c r="K6" s="86">
        <f t="shared" si="0"/>
        <v>71039500</v>
      </c>
      <c r="L6" s="93">
        <f t="shared" si="1"/>
        <v>76403000</v>
      </c>
      <c r="M6" s="85">
        <v>930500</v>
      </c>
      <c r="N6" s="85">
        <v>2000000</v>
      </c>
      <c r="O6" s="87"/>
      <c r="P6" s="77"/>
      <c r="Q6" s="15"/>
      <c r="R6" s="11"/>
    </row>
    <row r="7" spans="1:18" s="5" customFormat="1" ht="18.75" x14ac:dyDescent="0.3">
      <c r="A7" s="116" t="s">
        <v>36</v>
      </c>
      <c r="B7" s="117">
        <v>12418</v>
      </c>
      <c r="C7" s="117">
        <v>2018478</v>
      </c>
      <c r="D7" s="117">
        <v>302175</v>
      </c>
      <c r="E7" s="117">
        <v>6707640</v>
      </c>
      <c r="F7" s="118">
        <v>13369027</v>
      </c>
      <c r="G7" s="117">
        <v>1034101</v>
      </c>
      <c r="H7" s="117">
        <v>4327782</v>
      </c>
      <c r="I7" s="117">
        <v>7266750</v>
      </c>
      <c r="J7" s="117">
        <v>6753568</v>
      </c>
      <c r="K7" s="118">
        <f t="shared" si="0"/>
        <v>39458868</v>
      </c>
      <c r="L7" s="118">
        <f t="shared" si="1"/>
        <v>41779521</v>
      </c>
      <c r="M7" s="117"/>
      <c r="N7" s="117"/>
      <c r="O7" s="117"/>
      <c r="P7" s="120"/>
      <c r="R7" s="11"/>
    </row>
    <row r="8" spans="1:18" s="5" customFormat="1" ht="18.75" x14ac:dyDescent="0.3">
      <c r="A8" s="19" t="s">
        <v>69</v>
      </c>
      <c r="B8" s="86">
        <v>13862</v>
      </c>
      <c r="C8" s="87">
        <v>5737188</v>
      </c>
      <c r="D8" s="87">
        <v>474856</v>
      </c>
      <c r="E8" s="87">
        <v>8288137</v>
      </c>
      <c r="F8" s="88">
        <v>13009788</v>
      </c>
      <c r="G8" s="87">
        <v>1626195</v>
      </c>
      <c r="H8" s="87">
        <v>799894</v>
      </c>
      <c r="I8" s="87">
        <v>2507245</v>
      </c>
      <c r="J8" s="85">
        <v>7006404</v>
      </c>
      <c r="K8" s="86">
        <f t="shared" si="0"/>
        <v>33237663</v>
      </c>
      <c r="L8" s="93">
        <f t="shared" si="1"/>
        <v>39449707</v>
      </c>
      <c r="M8" s="85">
        <v>166451</v>
      </c>
      <c r="N8" s="85">
        <v>308405</v>
      </c>
      <c r="O8" s="87"/>
      <c r="P8" s="77"/>
      <c r="R8" s="11"/>
    </row>
    <row r="9" spans="1:18" s="5" customFormat="1" ht="18.75" x14ac:dyDescent="0.3">
      <c r="A9" s="116" t="s">
        <v>2</v>
      </c>
      <c r="B9" s="117">
        <v>12148</v>
      </c>
      <c r="C9" s="121">
        <v>2379500</v>
      </c>
      <c r="D9" s="121">
        <v>4493085</v>
      </c>
      <c r="E9" s="121">
        <v>8137204</v>
      </c>
      <c r="F9" s="122">
        <v>12523943</v>
      </c>
      <c r="G9" s="121">
        <v>2461257</v>
      </c>
      <c r="H9" s="121">
        <v>3566565</v>
      </c>
      <c r="I9" s="121">
        <v>7299305</v>
      </c>
      <c r="J9" s="121">
        <v>12814430</v>
      </c>
      <c r="K9" s="118">
        <f t="shared" si="0"/>
        <v>46802704</v>
      </c>
      <c r="L9" s="118">
        <f t="shared" si="1"/>
        <v>53675289</v>
      </c>
      <c r="M9" s="121">
        <v>326885</v>
      </c>
      <c r="N9" s="121">
        <v>500000</v>
      </c>
      <c r="O9" s="121">
        <v>3666200</v>
      </c>
      <c r="P9" s="120"/>
      <c r="R9" s="11"/>
    </row>
    <row r="10" spans="1:18" s="5" customFormat="1" ht="18.75" x14ac:dyDescent="0.3">
      <c r="A10" s="22" t="s">
        <v>3</v>
      </c>
      <c r="B10" s="85">
        <v>39254</v>
      </c>
      <c r="C10" s="87">
        <v>7000322</v>
      </c>
      <c r="D10" s="87">
        <v>6065598</v>
      </c>
      <c r="E10" s="87">
        <v>7904980</v>
      </c>
      <c r="F10" s="88">
        <v>29251310</v>
      </c>
      <c r="G10" s="87">
        <v>2389578</v>
      </c>
      <c r="H10" s="87">
        <v>3747926</v>
      </c>
      <c r="I10" s="87">
        <v>10850241</v>
      </c>
      <c r="J10" s="87">
        <v>8967515</v>
      </c>
      <c r="K10" s="86">
        <f t="shared" si="0"/>
        <v>63111550</v>
      </c>
      <c r="L10" s="93">
        <f t="shared" si="1"/>
        <v>76177470</v>
      </c>
      <c r="M10" s="87">
        <v>965598</v>
      </c>
      <c r="N10" s="89">
        <v>5100000</v>
      </c>
      <c r="O10" s="87"/>
      <c r="P10" s="77"/>
      <c r="Q10" s="49"/>
      <c r="R10" s="11"/>
    </row>
    <row r="11" spans="1:18" s="5" customFormat="1" ht="18.75" x14ac:dyDescent="0.3">
      <c r="A11" s="131" t="s">
        <v>4</v>
      </c>
      <c r="B11" s="117">
        <v>159148</v>
      </c>
      <c r="C11" s="117">
        <v>40412115</v>
      </c>
      <c r="D11" s="117">
        <v>5843836</v>
      </c>
      <c r="E11" s="117">
        <v>38298619</v>
      </c>
      <c r="F11" s="118">
        <v>164934879</v>
      </c>
      <c r="G11" s="117">
        <v>7950810</v>
      </c>
      <c r="H11" s="117">
        <f>1466236+13501089</f>
        <v>14967325</v>
      </c>
      <c r="I11" s="117">
        <f>11026304+7124388+5858518</f>
        <v>24009210</v>
      </c>
      <c r="J11" s="117">
        <v>70211024</v>
      </c>
      <c r="K11" s="118">
        <f t="shared" si="0"/>
        <v>320371867</v>
      </c>
      <c r="L11" s="118">
        <f t="shared" si="1"/>
        <v>366627818</v>
      </c>
      <c r="M11" s="117"/>
      <c r="N11" s="117"/>
      <c r="O11" s="117"/>
      <c r="P11" s="120"/>
      <c r="Q11" s="49"/>
      <c r="R11" s="11"/>
    </row>
    <row r="12" spans="1:18" s="5" customFormat="1" ht="18.75" x14ac:dyDescent="0.3">
      <c r="A12" s="19" t="s">
        <v>0</v>
      </c>
      <c r="B12" s="85">
        <v>100798</v>
      </c>
      <c r="C12" s="88">
        <v>3503597</v>
      </c>
      <c r="D12" s="87">
        <v>3563994</v>
      </c>
      <c r="E12" s="87">
        <v>16753846</v>
      </c>
      <c r="F12" s="88">
        <v>17727796.800000001</v>
      </c>
      <c r="G12" s="88">
        <v>7118466.2800000003</v>
      </c>
      <c r="H12" s="88">
        <v>6017459.8200000003</v>
      </c>
      <c r="I12" s="88">
        <v>33683758.479999997</v>
      </c>
      <c r="J12" s="87">
        <v>46379351.130000003</v>
      </c>
      <c r="K12" s="86">
        <f t="shared" si="0"/>
        <v>127680678.50999999</v>
      </c>
      <c r="L12" s="93">
        <f t="shared" si="1"/>
        <v>134748269.50999999</v>
      </c>
      <c r="M12" s="87">
        <v>3148994</v>
      </c>
      <c r="N12" s="85"/>
      <c r="O12" s="87"/>
      <c r="P12" s="77"/>
      <c r="R12" s="11"/>
    </row>
    <row r="13" spans="1:18" s="5" customFormat="1" ht="18.75" x14ac:dyDescent="0.3">
      <c r="A13" s="116" t="s">
        <v>5</v>
      </c>
      <c r="B13" s="117">
        <v>36182</v>
      </c>
      <c r="C13" s="117">
        <v>3304086</v>
      </c>
      <c r="D13" s="117">
        <v>7680162</v>
      </c>
      <c r="E13" s="117">
        <v>12991627</v>
      </c>
      <c r="F13" s="118">
        <v>23918407</v>
      </c>
      <c r="G13" s="117">
        <v>11709418</v>
      </c>
      <c r="H13" s="117">
        <v>8321336</v>
      </c>
      <c r="I13" s="117">
        <v>11118013</v>
      </c>
      <c r="J13" s="117">
        <v>12868037</v>
      </c>
      <c r="K13" s="118">
        <f t="shared" si="0"/>
        <v>80926838</v>
      </c>
      <c r="L13" s="118">
        <f t="shared" si="1"/>
        <v>91911086</v>
      </c>
      <c r="M13" s="117">
        <v>1500865</v>
      </c>
      <c r="N13" s="117">
        <v>6179297</v>
      </c>
      <c r="O13" s="117"/>
      <c r="P13" s="120"/>
      <c r="R13" s="11"/>
    </row>
    <row r="14" spans="1:18" s="5" customFormat="1" ht="18.75" x14ac:dyDescent="0.3">
      <c r="A14" s="129" t="s">
        <v>6</v>
      </c>
      <c r="B14" s="90">
        <v>8149</v>
      </c>
      <c r="C14" s="87">
        <v>2418265</v>
      </c>
      <c r="D14" s="87">
        <v>9018010</v>
      </c>
      <c r="E14" s="87">
        <v>7126074</v>
      </c>
      <c r="F14" s="88">
        <v>2224105</v>
      </c>
      <c r="G14" s="87">
        <v>1009903</v>
      </c>
      <c r="H14" s="87">
        <v>1340531</v>
      </c>
      <c r="I14" s="87">
        <v>2833141</v>
      </c>
      <c r="J14" s="85">
        <v>6328555</v>
      </c>
      <c r="K14" s="86">
        <f t="shared" si="0"/>
        <v>20862309</v>
      </c>
      <c r="L14" s="93">
        <f t="shared" si="1"/>
        <v>32298584</v>
      </c>
      <c r="M14" s="85"/>
      <c r="N14" s="85"/>
      <c r="O14" s="87"/>
      <c r="P14" s="77"/>
      <c r="R14" s="11"/>
    </row>
    <row r="15" spans="1:18" s="5" customFormat="1" ht="18.75" x14ac:dyDescent="0.3">
      <c r="A15" s="116" t="s">
        <v>7</v>
      </c>
      <c r="B15" s="117">
        <v>21195</v>
      </c>
      <c r="C15" s="117">
        <v>2797255</v>
      </c>
      <c r="D15" s="117">
        <v>3493045</v>
      </c>
      <c r="E15" s="117">
        <v>10321914</v>
      </c>
      <c r="F15" s="118">
        <v>10715478</v>
      </c>
      <c r="G15" s="117">
        <v>2687696</v>
      </c>
      <c r="H15" s="117">
        <v>4765026</v>
      </c>
      <c r="I15" s="117">
        <v>7733050</v>
      </c>
      <c r="J15" s="117">
        <v>9178308</v>
      </c>
      <c r="K15" s="118">
        <f t="shared" si="0"/>
        <v>45401472</v>
      </c>
      <c r="L15" s="118">
        <f t="shared" si="1"/>
        <v>51691772</v>
      </c>
      <c r="M15" s="117">
        <v>860495</v>
      </c>
      <c r="N15" s="117"/>
      <c r="O15" s="117">
        <v>2632550</v>
      </c>
      <c r="P15" s="120"/>
      <c r="R15" s="11"/>
    </row>
    <row r="16" spans="1:18" s="5" customFormat="1" ht="18.75" x14ac:dyDescent="0.3">
      <c r="A16" s="129" t="s">
        <v>8</v>
      </c>
      <c r="B16" s="85">
        <v>15581</v>
      </c>
      <c r="C16" s="87">
        <v>3375889</v>
      </c>
      <c r="D16" s="87">
        <v>2527906</v>
      </c>
      <c r="E16" s="87">
        <v>5586000</v>
      </c>
      <c r="F16" s="88">
        <v>17508250</v>
      </c>
      <c r="G16" s="87">
        <v>4256857</v>
      </c>
      <c r="H16" s="87">
        <v>8211178</v>
      </c>
      <c r="I16" s="87">
        <v>2485050</v>
      </c>
      <c r="J16" s="85">
        <v>11595012</v>
      </c>
      <c r="K16" s="86">
        <f t="shared" si="0"/>
        <v>49642347</v>
      </c>
      <c r="L16" s="93">
        <f t="shared" si="1"/>
        <v>55546142</v>
      </c>
      <c r="M16" s="85"/>
      <c r="N16" s="85"/>
      <c r="O16" s="87"/>
      <c r="P16" s="77"/>
    </row>
    <row r="17" spans="1:17" s="5" customFormat="1" ht="18.75" x14ac:dyDescent="0.3">
      <c r="A17" s="116" t="s">
        <v>9</v>
      </c>
      <c r="B17" s="117">
        <v>9406</v>
      </c>
      <c r="C17" s="117">
        <v>2918551</v>
      </c>
      <c r="D17" s="117">
        <v>1775797</v>
      </c>
      <c r="E17" s="117">
        <v>4371719</v>
      </c>
      <c r="F17" s="118">
        <v>9395595</v>
      </c>
      <c r="G17" s="117">
        <v>4439213</v>
      </c>
      <c r="H17" s="117">
        <v>3308519</v>
      </c>
      <c r="I17" s="117">
        <v>9281050</v>
      </c>
      <c r="J17" s="117"/>
      <c r="K17" s="118">
        <f t="shared" si="0"/>
        <v>30796096</v>
      </c>
      <c r="L17" s="118">
        <f t="shared" si="1"/>
        <v>35490444</v>
      </c>
      <c r="M17" s="117"/>
      <c r="N17" s="117"/>
      <c r="O17" s="117"/>
      <c r="P17" s="77"/>
    </row>
    <row r="18" spans="1:17" s="5" customFormat="1" ht="18.75" x14ac:dyDescent="0.3">
      <c r="A18" s="19" t="s">
        <v>10</v>
      </c>
      <c r="B18" s="85">
        <v>23335</v>
      </c>
      <c r="C18" s="87">
        <v>4201335</v>
      </c>
      <c r="D18" s="87">
        <v>320000</v>
      </c>
      <c r="E18" s="87">
        <v>11897542</v>
      </c>
      <c r="F18" s="88">
        <v>16195703</v>
      </c>
      <c r="G18" s="87">
        <v>3782516</v>
      </c>
      <c r="H18" s="87">
        <v>2428084</v>
      </c>
      <c r="I18" s="87">
        <v>5875584</v>
      </c>
      <c r="J18" s="85">
        <v>6877309</v>
      </c>
      <c r="K18" s="86">
        <f t="shared" si="0"/>
        <v>47056738</v>
      </c>
      <c r="L18" s="93">
        <f t="shared" si="1"/>
        <v>51578073</v>
      </c>
      <c r="M18" s="85">
        <v>320000</v>
      </c>
      <c r="N18" s="85"/>
      <c r="O18" s="87"/>
      <c r="P18" s="77"/>
    </row>
    <row r="19" spans="1:17" s="5" customFormat="1" ht="18.75" x14ac:dyDescent="0.3">
      <c r="A19" s="116" t="s">
        <v>11</v>
      </c>
      <c r="B19" s="117">
        <v>15234</v>
      </c>
      <c r="C19" s="121">
        <v>4946906</v>
      </c>
      <c r="D19" s="121">
        <v>1738700</v>
      </c>
      <c r="E19" s="121">
        <v>7988754</v>
      </c>
      <c r="F19" s="122">
        <v>12312013.130000001</v>
      </c>
      <c r="G19" s="121">
        <v>2011034.48</v>
      </c>
      <c r="H19" s="121">
        <v>4349947.32</v>
      </c>
      <c r="I19" s="121">
        <v>15082508.509999998</v>
      </c>
      <c r="J19" s="121">
        <v>25556274.129999999</v>
      </c>
      <c r="K19" s="118">
        <f t="shared" si="0"/>
        <v>67300531.569999993</v>
      </c>
      <c r="L19" s="118">
        <f t="shared" si="1"/>
        <v>73986137.569999993</v>
      </c>
      <c r="M19" s="117">
        <v>163753</v>
      </c>
      <c r="N19" s="117">
        <v>615497</v>
      </c>
      <c r="O19" s="117">
        <v>959450</v>
      </c>
      <c r="P19" s="120"/>
    </row>
    <row r="20" spans="1:17" s="5" customFormat="1" ht="18.75" x14ac:dyDescent="0.3">
      <c r="A20" s="130" t="s">
        <v>12</v>
      </c>
      <c r="B20" s="85">
        <v>72637</v>
      </c>
      <c r="C20" s="87">
        <v>5586353</v>
      </c>
      <c r="D20" s="87">
        <v>4154343</v>
      </c>
      <c r="E20" s="87">
        <v>8269202</v>
      </c>
      <c r="F20" s="88">
        <v>64197444</v>
      </c>
      <c r="G20" s="87">
        <v>22817205</v>
      </c>
      <c r="H20" s="87">
        <v>2839264</v>
      </c>
      <c r="I20" s="87">
        <v>11898011</v>
      </c>
      <c r="J20" s="85">
        <v>27259471</v>
      </c>
      <c r="K20" s="86">
        <f t="shared" si="0"/>
        <v>137280597</v>
      </c>
      <c r="L20" s="93">
        <f t="shared" si="1"/>
        <v>147021293</v>
      </c>
      <c r="M20" s="85"/>
      <c r="N20" s="85"/>
      <c r="O20" s="87"/>
      <c r="P20" s="77"/>
    </row>
    <row r="21" spans="1:17" s="5" customFormat="1" ht="18.75" x14ac:dyDescent="0.3">
      <c r="A21" s="132" t="s">
        <v>13</v>
      </c>
      <c r="B21" s="117">
        <v>32609</v>
      </c>
      <c r="C21" s="117">
        <v>7819231</v>
      </c>
      <c r="D21" s="117">
        <v>2574160</v>
      </c>
      <c r="E21" s="117">
        <v>7827139</v>
      </c>
      <c r="F21" s="118">
        <v>34143805</v>
      </c>
      <c r="G21" s="117">
        <v>11240697</v>
      </c>
      <c r="H21" s="117">
        <v>3446221</v>
      </c>
      <c r="I21" s="117">
        <v>15832523</v>
      </c>
      <c r="J21" s="117">
        <v>11084944</v>
      </c>
      <c r="K21" s="118">
        <f t="shared" si="0"/>
        <v>83575329</v>
      </c>
      <c r="L21" s="118">
        <f t="shared" si="1"/>
        <v>93968720</v>
      </c>
      <c r="M21" s="117">
        <v>2174160</v>
      </c>
      <c r="N21" s="117">
        <v>400000</v>
      </c>
      <c r="O21" s="117"/>
      <c r="P21" s="120"/>
    </row>
    <row r="22" spans="1:17" s="5" customFormat="1" ht="18.75" x14ac:dyDescent="0.3">
      <c r="A22" s="128" t="s">
        <v>14</v>
      </c>
      <c r="B22" s="85">
        <v>202309</v>
      </c>
      <c r="C22" s="87">
        <v>22190616</v>
      </c>
      <c r="D22" s="87">
        <v>6641054</v>
      </c>
      <c r="E22" s="87">
        <v>20570086</v>
      </c>
      <c r="F22" s="88">
        <v>163719670</v>
      </c>
      <c r="G22" s="87">
        <v>1331728</v>
      </c>
      <c r="H22" s="87">
        <v>22207504</v>
      </c>
      <c r="I22" s="87">
        <v>62848164</v>
      </c>
      <c r="J22" s="85">
        <v>71561731</v>
      </c>
      <c r="K22" s="86">
        <f t="shared" si="0"/>
        <v>342238883</v>
      </c>
      <c r="L22" s="93">
        <f t="shared" si="1"/>
        <v>371070553</v>
      </c>
      <c r="M22" s="87">
        <v>1659553</v>
      </c>
      <c r="N22" s="87"/>
      <c r="O22" s="87">
        <v>4961501</v>
      </c>
      <c r="P22" s="77">
        <v>20000</v>
      </c>
    </row>
    <row r="23" spans="1:17" ht="18.75" x14ac:dyDescent="0.3">
      <c r="A23" s="124" t="s">
        <v>15</v>
      </c>
      <c r="B23" s="117">
        <v>23365</v>
      </c>
      <c r="C23" s="122">
        <v>3699383.62</v>
      </c>
      <c r="D23" s="121">
        <v>3118383.44</v>
      </c>
      <c r="E23" s="121">
        <v>7149038.3300000001</v>
      </c>
      <c r="F23" s="122">
        <v>15202767.9</v>
      </c>
      <c r="G23" s="123">
        <v>4875479.76</v>
      </c>
      <c r="H23" s="122">
        <v>9450396.6799999997</v>
      </c>
      <c r="I23" s="122">
        <v>12279996.01</v>
      </c>
      <c r="J23" s="122">
        <v>9476657.0899999999</v>
      </c>
      <c r="K23" s="118">
        <f t="shared" si="0"/>
        <v>58434335.769999996</v>
      </c>
      <c r="L23" s="118">
        <f>SUM(C23:J23)</f>
        <v>65252102.829999998</v>
      </c>
      <c r="M23" s="122">
        <v>330033</v>
      </c>
      <c r="N23" s="122"/>
      <c r="O23" s="122">
        <v>2788349.74</v>
      </c>
      <c r="P23" s="119"/>
      <c r="Q23" s="81"/>
    </row>
    <row r="24" spans="1:17" s="2" customFormat="1" ht="15" customHeight="1" x14ac:dyDescent="0.3">
      <c r="A24" s="128" t="s">
        <v>16</v>
      </c>
      <c r="B24" s="85">
        <v>76306</v>
      </c>
      <c r="C24" s="86">
        <v>8229193</v>
      </c>
      <c r="D24" s="85">
        <v>550000</v>
      </c>
      <c r="E24" s="85">
        <v>9577854</v>
      </c>
      <c r="F24" s="86">
        <v>40827016</v>
      </c>
      <c r="G24" s="86">
        <v>3086096</v>
      </c>
      <c r="H24" s="86">
        <v>10857642</v>
      </c>
      <c r="I24" s="86">
        <v>28983838</v>
      </c>
      <c r="J24" s="86">
        <v>37546997</v>
      </c>
      <c r="K24" s="86">
        <f t="shared" si="0"/>
        <v>130879443</v>
      </c>
      <c r="L24" s="93">
        <f t="shared" si="1"/>
        <v>139658636</v>
      </c>
      <c r="M24" s="86">
        <v>2327975</v>
      </c>
      <c r="N24" s="86"/>
      <c r="O24" s="86">
        <v>401100</v>
      </c>
      <c r="P24" s="75"/>
      <c r="Q24" s="79"/>
    </row>
    <row r="25" spans="1:17" s="5" customFormat="1" ht="37.5" x14ac:dyDescent="0.3">
      <c r="A25" s="132" t="s">
        <v>17</v>
      </c>
      <c r="B25" s="117">
        <v>35568</v>
      </c>
      <c r="C25" s="117">
        <v>3462660</v>
      </c>
      <c r="D25" s="117">
        <v>3863100</v>
      </c>
      <c r="E25" s="117">
        <v>10949646</v>
      </c>
      <c r="F25" s="118">
        <v>44580426</v>
      </c>
      <c r="G25" s="117">
        <v>6193465</v>
      </c>
      <c r="H25" s="117">
        <v>7017086</v>
      </c>
      <c r="I25" s="117">
        <v>39559864</v>
      </c>
      <c r="J25" s="117">
        <v>37833938</v>
      </c>
      <c r="K25" s="118">
        <f t="shared" si="0"/>
        <v>146134425</v>
      </c>
      <c r="L25" s="118">
        <f t="shared" si="1"/>
        <v>153460185</v>
      </c>
      <c r="M25" s="117"/>
      <c r="N25" s="117"/>
      <c r="O25" s="117"/>
      <c r="P25" s="120"/>
    </row>
    <row r="26" spans="1:17" s="5" customFormat="1" ht="18.75" x14ac:dyDescent="0.3">
      <c r="A26" s="128" t="s">
        <v>18</v>
      </c>
      <c r="B26" s="85">
        <v>61124</v>
      </c>
      <c r="C26" s="91">
        <v>7414389</v>
      </c>
      <c r="D26" s="87">
        <v>1992531</v>
      </c>
      <c r="E26" s="87">
        <v>21435309</v>
      </c>
      <c r="F26" s="87">
        <v>79967533</v>
      </c>
      <c r="G26" s="87">
        <v>3336711</v>
      </c>
      <c r="H26" s="87">
        <v>3655399</v>
      </c>
      <c r="I26" s="87">
        <v>22309699</v>
      </c>
      <c r="J26" s="87">
        <v>10196575</v>
      </c>
      <c r="K26" s="86">
        <f t="shared" si="0"/>
        <v>140901226</v>
      </c>
      <c r="L26" s="93">
        <f t="shared" si="1"/>
        <v>150308146</v>
      </c>
      <c r="M26" s="87">
        <v>1205705</v>
      </c>
      <c r="N26" s="85">
        <v>786826</v>
      </c>
      <c r="O26" s="87"/>
      <c r="P26" s="77"/>
    </row>
    <row r="27" spans="1:17" s="5" customFormat="1" ht="18.75" x14ac:dyDescent="0.3">
      <c r="A27" s="124" t="s">
        <v>19</v>
      </c>
      <c r="B27" s="117">
        <v>32380</v>
      </c>
      <c r="C27" s="117">
        <v>2566271</v>
      </c>
      <c r="D27" s="117">
        <v>737583</v>
      </c>
      <c r="E27" s="117">
        <v>13434480</v>
      </c>
      <c r="F27" s="118">
        <v>25174506</v>
      </c>
      <c r="G27" s="117">
        <v>2801794</v>
      </c>
      <c r="H27" s="117">
        <v>4401926</v>
      </c>
      <c r="I27" s="117">
        <v>7480723</v>
      </c>
      <c r="J27" s="117">
        <v>8863732</v>
      </c>
      <c r="K27" s="118">
        <f t="shared" si="0"/>
        <v>62157161</v>
      </c>
      <c r="L27" s="118">
        <f t="shared" si="1"/>
        <v>65461015</v>
      </c>
      <c r="M27" s="117"/>
      <c r="N27" s="117"/>
      <c r="O27" s="117"/>
      <c r="P27" s="120"/>
    </row>
    <row r="28" spans="1:17" s="5" customFormat="1" ht="18.75" x14ac:dyDescent="0.3">
      <c r="A28" s="128" t="s">
        <v>20</v>
      </c>
      <c r="B28" s="85">
        <v>19563</v>
      </c>
      <c r="C28" s="92">
        <v>7921915</v>
      </c>
      <c r="D28" s="87">
        <v>823410</v>
      </c>
      <c r="E28" s="87">
        <v>8924589</v>
      </c>
      <c r="F28" s="88">
        <v>16734445</v>
      </c>
      <c r="G28" s="87">
        <v>4653196</v>
      </c>
      <c r="H28" s="87">
        <v>8428790</v>
      </c>
      <c r="I28" s="87">
        <v>9619031</v>
      </c>
      <c r="J28" s="85">
        <v>7861045</v>
      </c>
      <c r="K28" s="86">
        <f t="shared" si="0"/>
        <v>56221096</v>
      </c>
      <c r="L28" s="93">
        <f t="shared" si="1"/>
        <v>64966421</v>
      </c>
      <c r="M28" s="88">
        <v>703325</v>
      </c>
      <c r="N28" s="85"/>
      <c r="O28" s="87"/>
      <c r="P28" s="77">
        <v>180085</v>
      </c>
    </row>
    <row r="29" spans="1:17" ht="37.5" x14ac:dyDescent="0.3">
      <c r="A29" s="124" t="s">
        <v>21</v>
      </c>
      <c r="B29" s="117">
        <v>8266</v>
      </c>
      <c r="C29" s="118">
        <v>3362110</v>
      </c>
      <c r="D29" s="117">
        <v>653801</v>
      </c>
      <c r="E29" s="117">
        <v>5063684</v>
      </c>
      <c r="F29" s="118">
        <v>6797050</v>
      </c>
      <c r="G29" s="118">
        <v>2858795</v>
      </c>
      <c r="H29" s="118">
        <v>1872699</v>
      </c>
      <c r="I29" s="118">
        <v>2600836</v>
      </c>
      <c r="J29" s="118">
        <v>6106552</v>
      </c>
      <c r="K29" s="118">
        <f t="shared" si="0"/>
        <v>25299616</v>
      </c>
      <c r="L29" s="118">
        <f t="shared" si="1"/>
        <v>29315527</v>
      </c>
      <c r="M29" s="118"/>
      <c r="N29" s="118"/>
      <c r="O29" s="118"/>
      <c r="P29" s="119"/>
      <c r="Q29" s="81"/>
    </row>
    <row r="30" spans="1:17" ht="18.75" x14ac:dyDescent="0.3">
      <c r="A30" s="128" t="s">
        <v>22</v>
      </c>
      <c r="B30" s="85">
        <v>52001</v>
      </c>
      <c r="C30" s="88">
        <v>9450232</v>
      </c>
      <c r="D30" s="87">
        <v>806000</v>
      </c>
      <c r="E30" s="87">
        <v>13485868</v>
      </c>
      <c r="F30" s="88">
        <v>32111197</v>
      </c>
      <c r="G30" s="88">
        <v>7221706</v>
      </c>
      <c r="H30" s="88">
        <v>977738</v>
      </c>
      <c r="I30" s="88">
        <v>12953529</v>
      </c>
      <c r="J30" s="88">
        <v>7531741</v>
      </c>
      <c r="K30" s="86">
        <f t="shared" si="0"/>
        <v>74281779</v>
      </c>
      <c r="L30" s="93">
        <f t="shared" si="1"/>
        <v>84538011</v>
      </c>
      <c r="M30" s="88"/>
      <c r="N30" s="88"/>
      <c r="O30" s="88"/>
      <c r="P30" s="76"/>
      <c r="Q30" s="81"/>
    </row>
    <row r="31" spans="1:17" ht="18.75" x14ac:dyDescent="0.3">
      <c r="A31" s="132" t="s">
        <v>23</v>
      </c>
      <c r="B31" s="117">
        <v>31994</v>
      </c>
      <c r="C31" s="118">
        <v>6467395</v>
      </c>
      <c r="D31" s="117">
        <v>2205217</v>
      </c>
      <c r="E31" s="117">
        <v>10926987</v>
      </c>
      <c r="F31" s="118">
        <v>24742921</v>
      </c>
      <c r="G31" s="118">
        <v>1927748</v>
      </c>
      <c r="H31" s="118">
        <v>4579918</v>
      </c>
      <c r="I31" s="118">
        <v>7919580</v>
      </c>
      <c r="J31" s="117">
        <v>13291144</v>
      </c>
      <c r="K31" s="118">
        <f t="shared" si="0"/>
        <v>63388298</v>
      </c>
      <c r="L31" s="118">
        <f t="shared" si="1"/>
        <v>72060910</v>
      </c>
      <c r="M31" s="117">
        <v>1205217</v>
      </c>
      <c r="N31" s="117">
        <v>1000000</v>
      </c>
      <c r="O31" s="118"/>
      <c r="P31" s="120"/>
      <c r="Q31" s="81"/>
    </row>
    <row r="32" spans="1:17" ht="18.75" x14ac:dyDescent="0.3">
      <c r="A32" s="128" t="s">
        <v>24</v>
      </c>
      <c r="B32" s="85">
        <v>42121</v>
      </c>
      <c r="C32" s="88">
        <v>5619812</v>
      </c>
      <c r="D32" s="87">
        <v>1770813</v>
      </c>
      <c r="E32" s="87">
        <v>7136422</v>
      </c>
      <c r="F32" s="88">
        <v>71831379</v>
      </c>
      <c r="G32" s="88">
        <v>3912818</v>
      </c>
      <c r="H32" s="88">
        <v>4070462</v>
      </c>
      <c r="I32" s="88">
        <v>14116983</v>
      </c>
      <c r="J32" s="88">
        <v>11425174</v>
      </c>
      <c r="K32" s="86">
        <f t="shared" si="0"/>
        <v>112493238</v>
      </c>
      <c r="L32" s="93">
        <f t="shared" si="1"/>
        <v>119883863</v>
      </c>
      <c r="M32" s="88"/>
      <c r="N32" s="88"/>
      <c r="O32" s="88"/>
      <c r="P32" s="76"/>
      <c r="Q32" s="81"/>
    </row>
    <row r="33" spans="1:18" ht="18.75" x14ac:dyDescent="0.3">
      <c r="A33" s="124" t="s">
        <v>25</v>
      </c>
      <c r="B33" s="117">
        <v>15408</v>
      </c>
      <c r="C33" s="118">
        <v>7592623</v>
      </c>
      <c r="D33" s="117">
        <v>2168886</v>
      </c>
      <c r="E33" s="117">
        <v>10334370</v>
      </c>
      <c r="F33" s="118">
        <v>23928186</v>
      </c>
      <c r="G33" s="118">
        <v>3830120</v>
      </c>
      <c r="H33" s="118">
        <v>1296711</v>
      </c>
      <c r="I33" s="118">
        <v>7725658</v>
      </c>
      <c r="J33" s="118">
        <v>9945613</v>
      </c>
      <c r="K33" s="118">
        <f>SUM(E33:J33)</f>
        <v>57060658</v>
      </c>
      <c r="L33" s="118">
        <f t="shared" si="1"/>
        <v>66822167</v>
      </c>
      <c r="M33" s="118">
        <v>498886</v>
      </c>
      <c r="N33" s="118">
        <v>275000</v>
      </c>
      <c r="O33" s="118">
        <v>1395000</v>
      </c>
      <c r="P33" s="119"/>
      <c r="Q33" s="81"/>
    </row>
    <row r="34" spans="1:18" ht="37.5" x14ac:dyDescent="0.3">
      <c r="A34" s="130" t="s">
        <v>26</v>
      </c>
      <c r="B34" s="85">
        <v>29954</v>
      </c>
      <c r="C34" s="88">
        <v>8669434</v>
      </c>
      <c r="D34" s="87">
        <v>3304492</v>
      </c>
      <c r="E34" s="87">
        <v>17274107</v>
      </c>
      <c r="F34" s="88">
        <v>22918376</v>
      </c>
      <c r="G34" s="88">
        <v>5752507</v>
      </c>
      <c r="H34" s="88">
        <v>6469010</v>
      </c>
      <c r="I34" s="88">
        <v>14052625</v>
      </c>
      <c r="J34" s="88">
        <v>25803128</v>
      </c>
      <c r="K34" s="86">
        <f>SUM(E34:J34)</f>
        <v>92269753</v>
      </c>
      <c r="L34" s="93">
        <f t="shared" si="1"/>
        <v>104243679</v>
      </c>
      <c r="M34" s="88"/>
      <c r="N34" s="88"/>
      <c r="O34" s="88"/>
      <c r="P34" s="76"/>
      <c r="Q34" s="80"/>
    </row>
    <row r="35" spans="1:18" ht="18.75" x14ac:dyDescent="0.3">
      <c r="A35" s="124" t="s">
        <v>27</v>
      </c>
      <c r="B35" s="117">
        <v>9440</v>
      </c>
      <c r="C35" s="125">
        <v>3030217</v>
      </c>
      <c r="D35" s="125">
        <v>1155510</v>
      </c>
      <c r="E35" s="125">
        <v>5695883</v>
      </c>
      <c r="F35" s="125">
        <v>18338935</v>
      </c>
      <c r="G35" s="125">
        <v>827447</v>
      </c>
      <c r="H35" s="125">
        <v>2784460</v>
      </c>
      <c r="I35" s="125">
        <v>1469884</v>
      </c>
      <c r="J35" s="125">
        <v>2455554</v>
      </c>
      <c r="K35" s="118">
        <f t="shared" si="0"/>
        <v>31572163</v>
      </c>
      <c r="L35" s="118">
        <f t="shared" si="1"/>
        <v>35757890</v>
      </c>
      <c r="M35" s="118"/>
      <c r="N35" s="118"/>
      <c r="O35" s="118"/>
      <c r="P35" s="119"/>
      <c r="Q35" s="81"/>
    </row>
    <row r="36" spans="1:18" ht="18.75" x14ac:dyDescent="0.3">
      <c r="A36" s="128" t="s">
        <v>28</v>
      </c>
      <c r="B36" s="85">
        <v>12322</v>
      </c>
      <c r="C36" s="88">
        <v>4087491</v>
      </c>
      <c r="D36" s="87">
        <v>317376</v>
      </c>
      <c r="E36" s="87">
        <v>6096197</v>
      </c>
      <c r="F36" s="88">
        <v>14704453</v>
      </c>
      <c r="G36" s="88">
        <v>2068374</v>
      </c>
      <c r="H36" s="88">
        <v>4462451</v>
      </c>
      <c r="I36" s="88">
        <v>7715223</v>
      </c>
      <c r="J36" s="87">
        <v>8547701</v>
      </c>
      <c r="K36" s="86">
        <f t="shared" si="0"/>
        <v>43594399</v>
      </c>
      <c r="L36" s="93">
        <f t="shared" si="1"/>
        <v>47999266</v>
      </c>
      <c r="M36" s="87"/>
      <c r="N36" s="87"/>
      <c r="O36" s="88"/>
      <c r="P36" s="77"/>
      <c r="Q36" s="81"/>
    </row>
    <row r="37" spans="1:18" ht="18.75" x14ac:dyDescent="0.3">
      <c r="A37" s="132" t="s">
        <v>29</v>
      </c>
      <c r="B37" s="117">
        <v>20698</v>
      </c>
      <c r="C37" s="118">
        <v>6254483</v>
      </c>
      <c r="D37" s="117">
        <v>1210639</v>
      </c>
      <c r="E37" s="117">
        <v>11231881</v>
      </c>
      <c r="F37" s="118">
        <v>15864137</v>
      </c>
      <c r="G37" s="118">
        <v>1486523</v>
      </c>
      <c r="H37" s="118">
        <v>3881557</v>
      </c>
      <c r="I37" s="118">
        <v>7876049</v>
      </c>
      <c r="J37" s="117">
        <v>14885930</v>
      </c>
      <c r="K37" s="118">
        <f t="shared" si="0"/>
        <v>55226077</v>
      </c>
      <c r="L37" s="118">
        <f t="shared" si="1"/>
        <v>62691199</v>
      </c>
      <c r="M37" s="117">
        <v>710639</v>
      </c>
      <c r="N37" s="117">
        <v>500000</v>
      </c>
      <c r="O37" s="118"/>
      <c r="P37" s="120"/>
      <c r="Q37" s="81"/>
    </row>
    <row r="38" spans="1:18" ht="37.5" x14ac:dyDescent="0.3">
      <c r="A38" s="130" t="s">
        <v>30</v>
      </c>
      <c r="B38" s="85">
        <v>38258</v>
      </c>
      <c r="C38" s="88">
        <v>6739676</v>
      </c>
      <c r="D38" s="87">
        <v>1715637</v>
      </c>
      <c r="E38" s="87">
        <v>12148151</v>
      </c>
      <c r="F38" s="88">
        <v>25224950</v>
      </c>
      <c r="G38" s="88">
        <v>2095219</v>
      </c>
      <c r="H38" s="88">
        <v>6461913</v>
      </c>
      <c r="I38" s="88">
        <v>15902063</v>
      </c>
      <c r="J38" s="87">
        <v>8446415</v>
      </c>
      <c r="K38" s="86">
        <f t="shared" si="0"/>
        <v>70278711</v>
      </c>
      <c r="L38" s="93">
        <f t="shared" si="1"/>
        <v>78734024</v>
      </c>
      <c r="M38" s="87"/>
      <c r="N38" s="87"/>
      <c r="O38" s="88"/>
      <c r="P38" s="77"/>
      <c r="Q38" s="81"/>
    </row>
    <row r="39" spans="1:18" ht="18.75" x14ac:dyDescent="0.3">
      <c r="A39" s="132" t="s">
        <v>31</v>
      </c>
      <c r="B39" s="117">
        <v>111105</v>
      </c>
      <c r="C39" s="118">
        <v>11731787</v>
      </c>
      <c r="D39" s="117">
        <v>3280644</v>
      </c>
      <c r="E39" s="117">
        <v>13504761</v>
      </c>
      <c r="F39" s="118">
        <v>37231756</v>
      </c>
      <c r="G39" s="118">
        <v>2923019</v>
      </c>
      <c r="H39" s="118">
        <v>3865776</v>
      </c>
      <c r="I39" s="118">
        <v>72714576</v>
      </c>
      <c r="J39" s="117">
        <v>30154892</v>
      </c>
      <c r="K39" s="118">
        <f t="shared" si="0"/>
        <v>160394780</v>
      </c>
      <c r="L39" s="118">
        <f t="shared" si="1"/>
        <v>175407211</v>
      </c>
      <c r="M39" s="117">
        <v>2750830</v>
      </c>
      <c r="N39" s="117"/>
      <c r="O39" s="118"/>
      <c r="P39" s="120">
        <v>172656381</v>
      </c>
      <c r="Q39" s="81"/>
    </row>
    <row r="40" spans="1:18" ht="18.75" x14ac:dyDescent="0.3">
      <c r="A40" s="128" t="s">
        <v>32</v>
      </c>
      <c r="B40" s="85">
        <v>80553</v>
      </c>
      <c r="C40" s="88">
        <v>13801051</v>
      </c>
      <c r="D40" s="87">
        <v>3317000</v>
      </c>
      <c r="E40" s="87">
        <v>29925931.170000002</v>
      </c>
      <c r="F40" s="88">
        <v>94776075.219999999</v>
      </c>
      <c r="G40" s="88">
        <v>134129.41</v>
      </c>
      <c r="H40" s="88">
        <v>10257896.51</v>
      </c>
      <c r="I40" s="88">
        <v>26903680.719999999</v>
      </c>
      <c r="J40" s="87">
        <v>8181753.9699999997</v>
      </c>
      <c r="K40" s="86">
        <f t="shared" si="0"/>
        <v>170179467</v>
      </c>
      <c r="L40" s="93">
        <f t="shared" si="1"/>
        <v>187297517.99999997</v>
      </c>
      <c r="M40" s="87">
        <v>617000</v>
      </c>
      <c r="N40" s="87">
        <v>2700000</v>
      </c>
      <c r="O40" s="88"/>
      <c r="P40" s="77"/>
      <c r="Q40" s="81"/>
    </row>
    <row r="41" spans="1:18" ht="18.75" x14ac:dyDescent="0.3">
      <c r="A41" s="95" t="s">
        <v>47</v>
      </c>
      <c r="B41" s="96">
        <f>SUM(B4:B40)</f>
        <v>1588979</v>
      </c>
      <c r="C41" s="94">
        <f t="shared" ref="C41:P41" si="2">SUM(C4:C40)</f>
        <v>258209607.62</v>
      </c>
      <c r="D41" s="94">
        <f t="shared" si="2"/>
        <v>101026739.44</v>
      </c>
      <c r="E41" s="94">
        <f t="shared" si="2"/>
        <v>431462023.50000006</v>
      </c>
      <c r="F41" s="94">
        <f t="shared" si="2"/>
        <v>1310836619.05</v>
      </c>
      <c r="G41" s="94">
        <f t="shared" si="2"/>
        <v>158439740.92999998</v>
      </c>
      <c r="H41" s="94">
        <f t="shared" si="2"/>
        <v>213313696.32999998</v>
      </c>
      <c r="I41" s="94">
        <f t="shared" si="2"/>
        <v>581774611.72000003</v>
      </c>
      <c r="J41" s="94">
        <f t="shared" si="2"/>
        <v>709465797.31999993</v>
      </c>
      <c r="K41" s="94">
        <f t="shared" si="2"/>
        <v>3405292488.8499999</v>
      </c>
      <c r="L41" s="94">
        <f t="shared" si="2"/>
        <v>3764528835.9099998</v>
      </c>
      <c r="M41" s="94">
        <f t="shared" si="2"/>
        <v>23771873</v>
      </c>
      <c r="N41" s="94">
        <f t="shared" si="2"/>
        <v>20365025</v>
      </c>
      <c r="O41" s="94">
        <f t="shared" si="2"/>
        <v>17624025.740000002</v>
      </c>
      <c r="P41" s="94">
        <f t="shared" si="2"/>
        <v>172856466</v>
      </c>
      <c r="Q41" s="81"/>
    </row>
    <row r="42" spans="1:18" x14ac:dyDescent="0.25">
      <c r="A42" s="80"/>
      <c r="B42" s="73"/>
      <c r="C42" s="82"/>
      <c r="D42" s="83"/>
      <c r="E42" s="83"/>
      <c r="F42" s="9"/>
      <c r="G42" s="9"/>
      <c r="H42" s="9"/>
      <c r="I42" s="9"/>
      <c r="J42" s="84"/>
      <c r="K42" s="84"/>
      <c r="L42" s="84"/>
      <c r="M42" s="84"/>
      <c r="N42" s="84"/>
      <c r="O42" s="9"/>
      <c r="P42" s="84"/>
      <c r="Q42" s="81"/>
    </row>
    <row r="43" spans="1:18" s="3" customFormat="1" x14ac:dyDescent="0.25">
      <c r="A43" s="80"/>
      <c r="B43" s="73"/>
      <c r="C43" s="82"/>
      <c r="D43" s="83"/>
      <c r="E43" s="83"/>
      <c r="F43" s="9"/>
      <c r="G43" s="9"/>
      <c r="H43" s="9"/>
      <c r="I43" s="9"/>
      <c r="J43" s="84"/>
      <c r="K43" s="84"/>
      <c r="L43" s="84"/>
      <c r="M43" s="84"/>
      <c r="N43" s="84"/>
      <c r="O43" s="9"/>
      <c r="P43" s="84"/>
      <c r="Q43" s="81"/>
      <c r="R43"/>
    </row>
    <row r="44" spans="1:18" s="3" customFormat="1" x14ac:dyDescent="0.25">
      <c r="A44" s="80"/>
      <c r="B44" s="73"/>
      <c r="C44" s="82"/>
      <c r="D44" s="83"/>
      <c r="E44" s="83"/>
      <c r="F44" s="9"/>
      <c r="G44" s="9"/>
      <c r="H44" s="9"/>
      <c r="I44" s="9"/>
      <c r="J44" s="84"/>
      <c r="K44" s="84"/>
      <c r="L44" s="84"/>
      <c r="M44" s="84"/>
      <c r="N44" s="84"/>
      <c r="O44" s="9"/>
      <c r="P44" s="84"/>
      <c r="Q44" s="81"/>
      <c r="R44"/>
    </row>
    <row r="45" spans="1:18" s="3" customFormat="1" x14ac:dyDescent="0.25">
      <c r="A45" s="80"/>
      <c r="B45" s="73"/>
      <c r="C45" s="82"/>
      <c r="D45" s="83"/>
      <c r="E45" s="83"/>
      <c r="F45" s="9"/>
      <c r="G45" s="9"/>
      <c r="H45" s="9"/>
      <c r="I45" s="9"/>
      <c r="J45" s="84"/>
      <c r="K45" s="84"/>
      <c r="L45" s="84"/>
      <c r="M45" s="84"/>
      <c r="N45" s="84"/>
      <c r="O45" s="9"/>
      <c r="P45" s="84"/>
      <c r="Q45" s="81"/>
      <c r="R45"/>
    </row>
    <row r="46" spans="1:18" s="3" customFormat="1" x14ac:dyDescent="0.25">
      <c r="A46" s="80"/>
      <c r="B46" s="73"/>
      <c r="C46" s="82"/>
      <c r="D46" s="83"/>
      <c r="E46" s="83"/>
      <c r="F46" s="9"/>
      <c r="G46" s="9"/>
      <c r="H46" s="9"/>
      <c r="I46" s="9"/>
      <c r="J46" s="84"/>
      <c r="K46" s="84"/>
      <c r="L46" s="84"/>
      <c r="M46" s="84"/>
      <c r="N46" s="84"/>
      <c r="O46" s="9"/>
      <c r="P46" s="84"/>
      <c r="Q46" s="81"/>
      <c r="R46"/>
    </row>
    <row r="47" spans="1:18" s="3" customFormat="1" x14ac:dyDescent="0.25">
      <c r="A47" s="80"/>
      <c r="B47" s="73"/>
      <c r="C47" s="82"/>
      <c r="D47" s="83"/>
      <c r="E47" s="83"/>
      <c r="F47" s="9"/>
      <c r="G47" s="9"/>
      <c r="H47" s="9"/>
      <c r="I47" s="9"/>
      <c r="J47" s="84"/>
      <c r="K47" s="84"/>
      <c r="L47" s="84"/>
      <c r="M47" s="84"/>
      <c r="N47" s="84"/>
      <c r="O47" s="9"/>
      <c r="P47" s="84"/>
      <c r="Q47" s="81"/>
      <c r="R47"/>
    </row>
    <row r="48" spans="1:18" s="3" customFormat="1" x14ac:dyDescent="0.25">
      <c r="A48" s="80"/>
      <c r="B48" s="73"/>
      <c r="C48" s="82"/>
      <c r="D48" s="83"/>
      <c r="E48" s="83"/>
      <c r="F48" s="9"/>
      <c r="G48" s="9"/>
      <c r="H48" s="9"/>
      <c r="I48" s="9"/>
      <c r="J48" s="84"/>
      <c r="K48" s="84"/>
      <c r="L48" s="84"/>
      <c r="M48" s="84"/>
      <c r="N48" s="84"/>
      <c r="O48" s="9"/>
      <c r="P48" s="84"/>
      <c r="Q48" s="81"/>
      <c r="R48"/>
    </row>
    <row r="49" spans="1:18" s="3" customFormat="1" x14ac:dyDescent="0.25">
      <c r="A49" s="80"/>
      <c r="B49" s="73"/>
      <c r="C49" s="82"/>
      <c r="D49" s="83"/>
      <c r="E49" s="83"/>
      <c r="F49" s="9"/>
      <c r="G49" s="9"/>
      <c r="H49" s="9"/>
      <c r="I49" s="9"/>
      <c r="J49" s="84"/>
      <c r="K49" s="84"/>
      <c r="L49" s="84"/>
      <c r="M49" s="84"/>
      <c r="N49" s="84"/>
      <c r="O49" s="9"/>
      <c r="P49" s="84"/>
      <c r="Q49" s="81"/>
      <c r="R49"/>
    </row>
    <row r="50" spans="1:18" s="3" customFormat="1" x14ac:dyDescent="0.25">
      <c r="A50" s="80"/>
      <c r="B50" s="73"/>
      <c r="C50" s="82"/>
      <c r="D50" s="83"/>
      <c r="E50" s="83"/>
      <c r="F50" s="9"/>
      <c r="G50" s="9"/>
      <c r="H50" s="9"/>
      <c r="I50" s="9"/>
      <c r="J50" s="84"/>
      <c r="K50" s="84"/>
      <c r="L50" s="84"/>
      <c r="M50" s="84"/>
      <c r="N50" s="84"/>
      <c r="O50" s="9"/>
      <c r="P50" s="84"/>
      <c r="Q50" s="81"/>
      <c r="R50"/>
    </row>
    <row r="51" spans="1:18" s="3" customFormat="1" x14ac:dyDescent="0.25">
      <c r="A51" s="80"/>
      <c r="B51" s="73"/>
      <c r="C51" s="82"/>
      <c r="D51" s="83"/>
      <c r="E51" s="83"/>
      <c r="F51" s="9"/>
      <c r="G51" s="9"/>
      <c r="H51" s="9"/>
      <c r="I51" s="9"/>
      <c r="J51" s="84"/>
      <c r="K51" s="84"/>
      <c r="L51" s="84"/>
      <c r="M51" s="84"/>
      <c r="N51" s="84"/>
      <c r="O51" s="9"/>
      <c r="P51" s="84"/>
      <c r="Q51" s="81"/>
      <c r="R51"/>
    </row>
    <row r="52" spans="1:18" s="3" customFormat="1" x14ac:dyDescent="0.25">
      <c r="A52" s="80"/>
      <c r="B52" s="73"/>
      <c r="C52" s="82"/>
      <c r="D52" s="83"/>
      <c r="E52" s="83"/>
      <c r="F52" s="9"/>
      <c r="G52" s="9"/>
      <c r="H52" s="9"/>
      <c r="I52" s="9"/>
      <c r="J52" s="84"/>
      <c r="K52" s="84"/>
      <c r="L52" s="84"/>
      <c r="M52" s="84"/>
      <c r="N52" s="84"/>
      <c r="O52" s="9"/>
      <c r="P52" s="84"/>
      <c r="Q52" s="81"/>
      <c r="R52"/>
    </row>
    <row r="53" spans="1:18" s="3" customFormat="1" x14ac:dyDescent="0.25">
      <c r="A53" s="80"/>
      <c r="B53" s="73"/>
      <c r="C53" s="82"/>
      <c r="D53" s="83"/>
      <c r="E53" s="83"/>
      <c r="F53" s="9"/>
      <c r="G53" s="9"/>
      <c r="H53" s="9"/>
      <c r="I53" s="9"/>
      <c r="J53" s="84"/>
      <c r="K53" s="84"/>
      <c r="L53" s="84"/>
      <c r="M53" s="84"/>
      <c r="N53" s="84"/>
      <c r="O53" s="9"/>
      <c r="P53" s="84"/>
      <c r="Q53" s="81"/>
      <c r="R53"/>
    </row>
    <row r="54" spans="1:18" s="3" customFormat="1" x14ac:dyDescent="0.25">
      <c r="A54" s="80"/>
      <c r="B54" s="73"/>
      <c r="C54" s="82"/>
      <c r="D54" s="83"/>
      <c r="E54" s="83"/>
      <c r="F54" s="9"/>
      <c r="G54" s="9"/>
      <c r="H54" s="9"/>
      <c r="I54" s="9"/>
      <c r="J54" s="84"/>
      <c r="K54" s="84"/>
      <c r="L54" s="84"/>
      <c r="M54" s="84"/>
      <c r="N54" s="84"/>
      <c r="O54" s="9"/>
      <c r="P54" s="84"/>
      <c r="Q54" s="81"/>
      <c r="R54"/>
    </row>
    <row r="55" spans="1:18" s="3" customFormat="1" x14ac:dyDescent="0.25">
      <c r="A55" s="80"/>
      <c r="B55" s="73"/>
      <c r="C55" s="82"/>
      <c r="D55" s="83"/>
      <c r="E55" s="83"/>
      <c r="F55" s="9"/>
      <c r="G55" s="9"/>
      <c r="H55" s="9"/>
      <c r="I55" s="9"/>
      <c r="J55" s="84"/>
      <c r="K55" s="84"/>
      <c r="L55" s="84"/>
      <c r="M55" s="84"/>
      <c r="N55" s="84"/>
      <c r="O55" s="9"/>
      <c r="P55" s="84"/>
      <c r="Q55" s="81"/>
      <c r="R55"/>
    </row>
    <row r="56" spans="1:18" s="3" customFormat="1" x14ac:dyDescent="0.25">
      <c r="A56" s="80"/>
      <c r="B56" s="73"/>
      <c r="C56" s="82"/>
      <c r="D56" s="83"/>
      <c r="E56" s="83"/>
      <c r="F56" s="9"/>
      <c r="G56" s="9"/>
      <c r="H56" s="9"/>
      <c r="I56" s="9"/>
      <c r="J56" s="84"/>
      <c r="K56" s="84"/>
      <c r="L56" s="84"/>
      <c r="M56" s="84"/>
      <c r="N56" s="84"/>
      <c r="O56" s="9"/>
      <c r="P56" s="84"/>
      <c r="Q56" s="81"/>
      <c r="R56"/>
    </row>
    <row r="57" spans="1:18" s="3" customFormat="1" x14ac:dyDescent="0.25">
      <c r="A57" s="80"/>
      <c r="B57" s="73"/>
      <c r="C57" s="82"/>
      <c r="D57" s="83"/>
      <c r="E57" s="83"/>
      <c r="F57" s="9"/>
      <c r="G57" s="9"/>
      <c r="H57" s="9"/>
      <c r="I57" s="9"/>
      <c r="J57" s="84"/>
      <c r="K57" s="84"/>
      <c r="L57" s="84"/>
      <c r="M57" s="84"/>
      <c r="N57" s="84"/>
      <c r="O57" s="9"/>
      <c r="P57" s="84"/>
      <c r="Q57" s="81"/>
      <c r="R57"/>
    </row>
    <row r="58" spans="1:18" s="3" customFormat="1" x14ac:dyDescent="0.25">
      <c r="A58" s="80"/>
      <c r="B58" s="73"/>
      <c r="C58" s="82"/>
      <c r="D58" s="83"/>
      <c r="E58" s="83"/>
      <c r="F58" s="9"/>
      <c r="G58" s="9"/>
      <c r="H58" s="9"/>
      <c r="I58" s="9"/>
      <c r="J58" s="84"/>
      <c r="K58" s="84"/>
      <c r="L58" s="84"/>
      <c r="M58" s="84"/>
      <c r="N58" s="84"/>
      <c r="O58" s="9"/>
      <c r="P58" s="84"/>
      <c r="Q58" s="81"/>
      <c r="R58"/>
    </row>
    <row r="59" spans="1:18" s="3" customFormat="1" x14ac:dyDescent="0.25">
      <c r="A59" s="80"/>
      <c r="B59" s="73"/>
      <c r="C59" s="82"/>
      <c r="D59" s="83"/>
      <c r="E59" s="83"/>
      <c r="F59" s="9"/>
      <c r="G59" s="9"/>
      <c r="H59" s="9"/>
      <c r="I59" s="9"/>
      <c r="J59" s="84"/>
      <c r="K59" s="84"/>
      <c r="L59" s="84"/>
      <c r="M59" s="84"/>
      <c r="N59" s="84"/>
      <c r="O59" s="9"/>
      <c r="P59" s="84"/>
      <c r="Q59" s="81"/>
      <c r="R59"/>
    </row>
    <row r="60" spans="1:18" s="3" customFormat="1" x14ac:dyDescent="0.25">
      <c r="A60" s="4"/>
      <c r="B60" s="73"/>
      <c r="C60" s="10"/>
      <c r="D60" s="7"/>
      <c r="E60" s="7"/>
      <c r="F60" s="9"/>
      <c r="G60" s="9"/>
      <c r="H60" s="9"/>
      <c r="I60" s="9"/>
      <c r="O60" s="9"/>
      <c r="Q60"/>
      <c r="R60"/>
    </row>
    <row r="61" spans="1:18" s="3" customFormat="1" x14ac:dyDescent="0.25">
      <c r="A61" s="4"/>
      <c r="B61" s="73"/>
      <c r="C61" s="10"/>
      <c r="D61" s="7"/>
      <c r="E61" s="7"/>
      <c r="F61" s="9"/>
      <c r="G61" s="9"/>
      <c r="H61" s="9"/>
      <c r="I61" s="9"/>
      <c r="O61" s="9"/>
      <c r="Q61"/>
      <c r="R61"/>
    </row>
    <row r="62" spans="1:18" s="3" customFormat="1" x14ac:dyDescent="0.25">
      <c r="A62" s="4"/>
      <c r="B62" s="73"/>
      <c r="C62" s="10"/>
      <c r="D62" s="7"/>
      <c r="E62" s="7"/>
      <c r="F62" s="9"/>
      <c r="G62" s="9"/>
      <c r="H62" s="9"/>
      <c r="I62" s="9"/>
      <c r="O62" s="9"/>
      <c r="Q62"/>
      <c r="R62"/>
    </row>
    <row r="63" spans="1:18" s="3" customFormat="1" x14ac:dyDescent="0.25">
      <c r="A63" s="4"/>
      <c r="B63" s="73"/>
      <c r="C63" s="1"/>
      <c r="F63" s="8"/>
      <c r="G63" s="8"/>
      <c r="H63" s="8"/>
      <c r="I63" s="8"/>
      <c r="O63" s="8"/>
      <c r="Q63"/>
      <c r="R63"/>
    </row>
    <row r="64" spans="1:18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</sheetData>
  <pageMargins left="0" right="0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19-20 Summary</vt:lpstr>
      <vt:lpstr> 19-20 BOCES Budget</vt:lpstr>
      <vt:lpstr>' 19-20 BOCES Budget'!Print_Area</vt:lpstr>
      <vt:lpstr>' 19-20 Summary'!Print_Area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BOCES Budget with Pupil Count</dc:title>
  <dc:subject>2019-20 BOCES Budget with Pupil Count</dc:subject>
  <dc:creator>New York State Education Department</dc:creator>
  <cp:keywords>BOCES Budget, BOCES pupil count, 19-20 BOCES</cp:keywords>
  <cp:lastModifiedBy>Administrator</cp:lastModifiedBy>
  <cp:lastPrinted>2014-07-03T14:18:19Z</cp:lastPrinted>
  <dcterms:created xsi:type="dcterms:W3CDTF">2013-03-27T19:30:52Z</dcterms:created>
  <dcterms:modified xsi:type="dcterms:W3CDTF">2019-08-20T17:14:47Z</dcterms:modified>
</cp:coreProperties>
</file>